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dam.c\partages\DAM\DIF-DSTG-BACO-STL\AO Espaces verts Classique &amp; ESAT 2025-2026\DCE Classique - DLT-B24-09878-JP\"/>
    </mc:Choice>
  </mc:AlternateContent>
  <xr:revisionPtr revIDLastSave="0" documentId="13_ncr:1_{5727902F-B589-487F-8381-79DA2156B0E3}" xr6:coauthVersionLast="47" xr6:coauthVersionMax="47" xr10:uidLastSave="{00000000-0000-0000-0000-000000000000}"/>
  <bookViews>
    <workbookView xWindow="-120" yWindow="-120" windowWidth="38640" windowHeight="21120" activeTab="3" xr2:uid="{00000000-000D-0000-FFFF-FFFF00000000}"/>
  </bookViews>
  <sheets>
    <sheet name="PAGE DE GARDE" sheetId="1" r:id="rId1"/>
    <sheet name="Montant global du marché" sheetId="6" r:id="rId2"/>
    <sheet name="Prestations forfaitaires" sheetId="5" r:id="rId3"/>
    <sheet name="B.P.U prestation complément" sheetId="7" r:id="rId4"/>
  </sheets>
  <definedNames>
    <definedName name="_Toc62578547" localSheetId="2">'Prestations forfaitaires'!#REF!</definedName>
    <definedName name="_Toc62578548" localSheetId="2">'Prestations forfaitaires'!#REF!</definedName>
    <definedName name="_Toc62578549" localSheetId="2">'Prestations forfaitaires'!#REF!</definedName>
    <definedName name="_Toc62578551" localSheetId="2">'Prestations forfaitaires'!#REF!</definedName>
    <definedName name="_Toc62578555" localSheetId="2">'Prestations forfaitaires'!#REF!</definedName>
    <definedName name="_Toc62578556" localSheetId="2">'Prestations forfaitaires'!#REF!</definedName>
    <definedName name="_Toc62578557" localSheetId="2">'Prestations forfaitaires'!#REF!</definedName>
    <definedName name="_Toc62578558" localSheetId="2">'Prestations forfaitaires'!#REF!</definedName>
    <definedName name="_Toc62578559" localSheetId="2">'Prestations forfaitaires'!#REF!</definedName>
    <definedName name="_Toc62578562" localSheetId="2">'Prestations forfaitaires'!#REF!</definedName>
    <definedName name="_Toc81817727" localSheetId="2">'Prestations forfaitaires'!#REF!</definedName>
    <definedName name="_Toc81817730" localSheetId="2">'Prestations forfaitaires'!#REF!</definedName>
    <definedName name="_Toc81817737" localSheetId="2">'Prestations forfaitaires'!#REF!</definedName>
    <definedName name="_xlnm.Print_Titles" localSheetId="3">'B.P.U prestation complément'!$1:$9</definedName>
    <definedName name="_xlnm.Print_Titles" localSheetId="2">'Prestations forfaitaires'!$6:$9</definedName>
    <definedName name="Z_C10C49A6_BC23_4DC9_A9AE_8F3502DD909B_.wvu.PrintArea" localSheetId="3" hidden="1">'B.P.U prestation complément'!$B$1:$E$98</definedName>
    <definedName name="Z_C10C49A6_BC23_4DC9_A9AE_8F3502DD909B_.wvu.PrintArea" localSheetId="0" hidden="1">'PAGE DE GARDE'!$A$1:$K$42</definedName>
    <definedName name="Z_C10C49A6_BC23_4DC9_A9AE_8F3502DD909B_.wvu.PrintArea" localSheetId="2" hidden="1">'Prestations forfaitaires'!$A$6:$F$41</definedName>
    <definedName name="Z_C10C49A6_BC23_4DC9_A9AE_8F3502DD909B_.wvu.PrintTitles" localSheetId="3" hidden="1">'B.P.U prestation complément'!$1:$9</definedName>
    <definedName name="Z_C10C49A6_BC23_4DC9_A9AE_8F3502DD909B_.wvu.PrintTitles" localSheetId="2" hidden="1">'Prestations forfaitaires'!$6:$9</definedName>
    <definedName name="Z_DD5AF8F0_663D_469E_B70A_F2BBC7EAB065_.wvu.PrintArea" localSheetId="3" hidden="1">'B.P.U prestation complément'!$B$1:$E$98</definedName>
    <definedName name="Z_DD5AF8F0_663D_469E_B70A_F2BBC7EAB065_.wvu.PrintArea" localSheetId="0" hidden="1">'PAGE DE GARDE'!$A$1:$K$42</definedName>
    <definedName name="Z_DD5AF8F0_663D_469E_B70A_F2BBC7EAB065_.wvu.PrintArea" localSheetId="2" hidden="1">'Prestations forfaitaires'!$A$6:$F$41</definedName>
    <definedName name="Z_DD5AF8F0_663D_469E_B70A_F2BBC7EAB065_.wvu.PrintTitles" localSheetId="3" hidden="1">'B.P.U prestation complément'!$1:$9</definedName>
    <definedName name="Z_DD5AF8F0_663D_469E_B70A_F2BBC7EAB065_.wvu.PrintTitles" localSheetId="2" hidden="1">'Prestations forfaitaires'!$6:$9</definedName>
    <definedName name="_xlnm.Print_Area" localSheetId="3">'B.P.U prestation complément'!$B$1:$G$161</definedName>
    <definedName name="_xlnm.Print_Area" localSheetId="0">'PAGE DE GARDE'!$A$1:$K$42</definedName>
    <definedName name="_xlnm.Print_Area" localSheetId="2">'Prestations forfaitaires'!$A$1:$F$45</definedName>
  </definedNames>
  <calcPr calcId="191029"/>
  <customWorkbookViews>
    <customWorkbookView name="Alexis - Affichage personnalisé" guid="{C10C49A6-BC23-4DC9-A9AE-8F3502DD909B}" mergeInterval="0" personalView="1" maximized="1" xWindow="-8" yWindow="-8" windowWidth="1936" windowHeight="1056" activeSheetId="2"/>
    <customWorkbookView name="MW - Affichage personnalisé" guid="{DD5AF8F0-663D-469E-B70A-F2BBC7EAB065}" mergeInterval="0" personalView="1" maximized="1" xWindow="-8" yWindow="-8" windowWidth="1936" windowHeight="1064"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2" i="6" l="1"/>
  <c r="F18" i="6"/>
  <c r="G65" i="7"/>
  <c r="G60" i="7" l="1"/>
  <c r="G61" i="7"/>
  <c r="G62" i="7"/>
  <c r="G63" i="7"/>
  <c r="G57" i="7"/>
  <c r="G58" i="7"/>
  <c r="F10" i="6" l="1"/>
  <c r="D43" i="5" l="1"/>
  <c r="D44" i="5"/>
  <c r="G161" i="7"/>
  <c r="G160" i="7"/>
  <c r="G159" i="7"/>
  <c r="G157" i="7"/>
  <c r="G156" i="7"/>
  <c r="G155" i="7"/>
  <c r="G154" i="7"/>
  <c r="G153" i="7"/>
  <c r="G152" i="7"/>
  <c r="G138" i="7"/>
  <c r="G137" i="7"/>
  <c r="G134" i="7"/>
  <c r="G133" i="7"/>
  <c r="G130" i="7"/>
  <c r="G129" i="7"/>
  <c r="G126" i="7"/>
  <c r="G125" i="7"/>
  <c r="G122" i="7"/>
  <c r="G121" i="7"/>
  <c r="G118" i="7"/>
  <c r="G117" i="7"/>
  <c r="G116" i="7"/>
  <c r="G115" i="7"/>
  <c r="G114" i="7"/>
  <c r="G113" i="7"/>
  <c r="G112" i="7"/>
  <c r="G109" i="7"/>
  <c r="G108" i="7"/>
  <c r="G107" i="7"/>
  <c r="G105" i="7"/>
  <c r="G104" i="7"/>
  <c r="G110" i="7" s="1"/>
  <c r="G100" i="7"/>
  <c r="G101" i="7" s="1"/>
  <c r="G97" i="7"/>
  <c r="G96" i="7"/>
  <c r="G95" i="7"/>
  <c r="G94" i="7"/>
  <c r="G93" i="7"/>
  <c r="G92" i="7"/>
  <c r="G91" i="7"/>
  <c r="G85" i="7"/>
  <c r="G84" i="7"/>
  <c r="G81" i="7"/>
  <c r="G80" i="7"/>
  <c r="G79" i="7"/>
  <c r="G78" i="7"/>
  <c r="G77" i="7"/>
  <c r="G74" i="7"/>
  <c r="G73" i="7"/>
  <c r="G72" i="7"/>
  <c r="G71" i="7"/>
  <c r="G70" i="7"/>
  <c r="G69" i="7"/>
  <c r="G51" i="7"/>
  <c r="G50" i="7"/>
  <c r="G49" i="7"/>
  <c r="G48" i="7"/>
  <c r="G47" i="7"/>
  <c r="G46" i="7"/>
  <c r="G44" i="7"/>
  <c r="G43" i="7"/>
  <c r="G42" i="7"/>
  <c r="G41" i="7"/>
  <c r="G40" i="7"/>
  <c r="G39" i="7"/>
  <c r="G37" i="7"/>
  <c r="G34" i="7"/>
  <c r="G33" i="7"/>
  <c r="G35" i="7" s="1"/>
  <c r="G30" i="7"/>
  <c r="G29" i="7"/>
  <c r="G28" i="7"/>
  <c r="G27" i="7"/>
  <c r="G26" i="7"/>
  <c r="G24" i="7"/>
  <c r="G22" i="7"/>
  <c r="G21" i="7"/>
  <c r="G20" i="7"/>
  <c r="G19" i="7"/>
  <c r="G15" i="7"/>
  <c r="G14" i="7"/>
  <c r="G13" i="7"/>
  <c r="G16" i="7" s="1"/>
  <c r="G86" i="7" l="1"/>
  <c r="G82" i="7"/>
  <c r="G52" i="7"/>
  <c r="G98" i="7"/>
  <c r="G119" i="7"/>
  <c r="G31" i="7"/>
  <c r="G75" i="7"/>
  <c r="G123" i="7"/>
  <c r="G127" i="7"/>
  <c r="G131" i="7"/>
  <c r="G139" i="7"/>
  <c r="G163" i="7"/>
  <c r="G135" i="7"/>
  <c r="G53" i="7" l="1"/>
  <c r="G87" i="7"/>
  <c r="G140" i="7"/>
  <c r="E36" i="5"/>
  <c r="E30" i="5"/>
  <c r="E23" i="5"/>
  <c r="D36" i="5"/>
  <c r="D30" i="5"/>
  <c r="D23" i="5"/>
  <c r="F39" i="5"/>
  <c r="G142" i="7" l="1"/>
  <c r="F35" i="5"/>
  <c r="F34" i="5"/>
  <c r="F33" i="5"/>
  <c r="F32" i="5"/>
  <c r="F29" i="5"/>
  <c r="F28" i="5"/>
  <c r="F27" i="5"/>
  <c r="F26" i="5"/>
  <c r="F25" i="5"/>
  <c r="F22" i="5"/>
  <c r="F21" i="5"/>
  <c r="F20" i="5"/>
  <c r="F19" i="5"/>
  <c r="F18" i="5"/>
  <c r="F17" i="5"/>
  <c r="F16" i="5"/>
  <c r="F15" i="5"/>
  <c r="F14" i="5"/>
  <c r="F13" i="5"/>
  <c r="F12" i="5"/>
  <c r="F11" i="5"/>
  <c r="G145" i="7" l="1"/>
  <c r="F17" i="6" s="1"/>
  <c r="G144" i="7"/>
  <c r="F15" i="6" s="1"/>
  <c r="G143" i="7"/>
  <c r="F11" i="6" s="1"/>
  <c r="F36" i="5"/>
  <c r="F30" i="5"/>
  <c r="F23" i="5"/>
  <c r="F22" i="6"/>
  <c r="D41" i="5" l="1"/>
  <c r="F14" i="6"/>
  <c r="E42" i="5"/>
  <c r="F16" i="6"/>
  <c r="E39" i="5" l="1"/>
  <c r="D40" i="5" s="1"/>
  <c r="F24" i="6" l="1"/>
  <c r="F26" i="6" s="1"/>
  <c r="F28" i="6" s="1"/>
</calcChain>
</file>

<file path=xl/sharedStrings.xml><?xml version="1.0" encoding="utf-8"?>
<sst xmlns="http://schemas.openxmlformats.org/spreadsheetml/2006/main" count="381" uniqueCount="340">
  <si>
    <t>DESIGNATION</t>
  </si>
  <si>
    <t>Représentant du pouvoir adjudicateur :</t>
  </si>
  <si>
    <t>PRESTATIONS RÉGULIÈRES D'ENTRETIEN</t>
  </si>
  <si>
    <t>Commissariat à l'Énergie Atomique
CEA / DIF Bruyères-le-Châtel</t>
  </si>
  <si>
    <t>Commissariat à l'énergie atomique et aux énergies alternatives</t>
  </si>
  <si>
    <t>Ramassage des déchets au sol</t>
  </si>
  <si>
    <t>Entretien du Ru du grand Rué</t>
  </si>
  <si>
    <t>Curage du Ru du grand Rué</t>
  </si>
  <si>
    <t>ABATTAGES</t>
  </si>
  <si>
    <t>Dessouchage (méthode et moyen adaptés à la configuration du lieu) de souches abustives  de Ø  ≤ à 15 cm</t>
  </si>
  <si>
    <t>Chef d'équipe - Taux horaire</t>
  </si>
  <si>
    <t>Chef d'équipe - Taux journalier</t>
  </si>
  <si>
    <r>
      <t xml:space="preserve">Réalisation d'une fosse de plantation d'arbre (/m³) :
</t>
    </r>
    <r>
      <rPr>
        <sz val="10"/>
        <rFont val="Arial"/>
        <family val="2"/>
      </rPr>
      <t>Ce poste comprend le terrassement (volume calculé en vide de fouille), le décompactage du fond de forme</t>
    </r>
  </si>
  <si>
    <t>Terre végétale (/m³)</t>
  </si>
  <si>
    <r>
      <t xml:space="preserve">Fourniture et mise en place d'un drain (unité)
</t>
    </r>
    <r>
      <rPr>
        <sz val="10"/>
        <rFont val="Arial"/>
        <family val="2"/>
      </rPr>
      <t>Ce poste comprend la fourniture d'un drain annelé de diam 80 mm avec bouchon</t>
    </r>
  </si>
  <si>
    <t>Ouvrier d'exécution - Taux horaire</t>
  </si>
  <si>
    <t>Ouvrier d'exécution - Taux journalier</t>
  </si>
  <si>
    <t>Ouvrier qualifié - Taux horaire</t>
  </si>
  <si>
    <t>Ouvrier qualifié - Taux journalier</t>
  </si>
  <si>
    <t>Arbre jusqu'à 14/16, d'une cépée, d'un conifère 175/200</t>
  </si>
  <si>
    <t>Arbre de 16/18 à 20/25, d'une cépée, d'un conifère de 200/250 à 300/350</t>
  </si>
  <si>
    <t>Arbre à partir de 25/30, d'une cépée, d'un conifère à partir de 350/400</t>
  </si>
  <si>
    <t>Arbres - tiges (unité)</t>
  </si>
  <si>
    <t>Conifères (unité)</t>
  </si>
  <si>
    <t>Arbustes (unité)</t>
  </si>
  <si>
    <t>Rosiers (unité)</t>
  </si>
  <si>
    <t>Arbre de diamètre &lt; à 0,15 m</t>
  </si>
  <si>
    <t>Arbre de diamètre compris entre 0,15 m et 0,30 m</t>
  </si>
  <si>
    <t>Arbre de diamètre compris entre 0,30 m et 0,45 m</t>
  </si>
  <si>
    <t>DÉSIGNATION DES OUVRAGES ET PRIX D'APPLICATION</t>
  </si>
  <si>
    <t>ARR-001</t>
  </si>
  <si>
    <t>ARR-002</t>
  </si>
  <si>
    <t>ARR-003</t>
  </si>
  <si>
    <t>PPP-001</t>
  </si>
  <si>
    <t>PPP-002</t>
  </si>
  <si>
    <t>PPP-003</t>
  </si>
  <si>
    <t>PPP-004</t>
  </si>
  <si>
    <t>FMT-001</t>
  </si>
  <si>
    <t>REF</t>
  </si>
  <si>
    <t>FPT-001</t>
  </si>
  <si>
    <t>FPT-002</t>
  </si>
  <si>
    <t>FPT-003</t>
  </si>
  <si>
    <t>FPT-004</t>
  </si>
  <si>
    <t>FPT-005</t>
  </si>
  <si>
    <t>FPV-001</t>
  </si>
  <si>
    <t>FPV-002</t>
  </si>
  <si>
    <t>FPV-003</t>
  </si>
  <si>
    <t>FPV-004</t>
  </si>
  <si>
    <t>FPV-006</t>
  </si>
  <si>
    <t>FPV-007</t>
  </si>
  <si>
    <t>FPV-008</t>
  </si>
  <si>
    <t>FPV-009</t>
  </si>
  <si>
    <t>FPV-010</t>
  </si>
  <si>
    <t>CRE-001</t>
  </si>
  <si>
    <t>CRE-002</t>
  </si>
  <si>
    <t>CRE-003</t>
  </si>
  <si>
    <t>CRE-004</t>
  </si>
  <si>
    <t>CRE-005</t>
  </si>
  <si>
    <t>CRE-006</t>
  </si>
  <si>
    <t>ABA-001</t>
  </si>
  <si>
    <t>ABA-002</t>
  </si>
  <si>
    <t>ABA-003</t>
  </si>
  <si>
    <t>ABA-004</t>
  </si>
  <si>
    <t>ABA-005</t>
  </si>
  <si>
    <t>ABA-006</t>
  </si>
  <si>
    <t>ELA-001</t>
  </si>
  <si>
    <t>ELA-002</t>
  </si>
  <si>
    <t>ELA-003</t>
  </si>
  <si>
    <t>ELA-004</t>
  </si>
  <si>
    <t>ELA-005</t>
  </si>
  <si>
    <t>MO-001</t>
  </si>
  <si>
    <t>MO-002</t>
  </si>
  <si>
    <t>MO-003</t>
  </si>
  <si>
    <t>MO-004</t>
  </si>
  <si>
    <t>MO-005</t>
  </si>
  <si>
    <t>MO-006</t>
  </si>
  <si>
    <r>
      <t xml:space="preserve">Réalisation d'une tranchée de plantation pour une haie (/m linéaire) :
</t>
    </r>
    <r>
      <rPr>
        <sz val="10"/>
        <rFont val="Arial"/>
        <family val="2"/>
      </rPr>
      <t>Ce poste comprend le terrassement (volume calculé en vide de fouille), à raison de 0,60m x 0,60m sur le linéaire à l'aide d'un engin mécanique, le décompactage du fond de forme</t>
    </r>
  </si>
  <si>
    <t>Ramassage des feuilles mortes</t>
  </si>
  <si>
    <t>DESCRIPTION DES PRESTATIONS FORFAITAIRES - SURFACES MINERALES</t>
  </si>
  <si>
    <t>Surfaces sablées, stabilisées ou gravillonnées (STAB/GV)</t>
  </si>
  <si>
    <t>Surfaces bétonnées ou revêtues de produits hydrocarbonés (SC/SR)</t>
  </si>
  <si>
    <t>Surfaces pavées ou dallées (SD)</t>
  </si>
  <si>
    <t>Abords des murs et clôtures de sécurité / corridor entre clôtures</t>
  </si>
  <si>
    <t>DESCRIPTION DES PRESTATIONS FORFAITAIRES - ESPACES VERTS</t>
  </si>
  <si>
    <t xml:space="preserve">Gazon Normal (GN) </t>
  </si>
  <si>
    <t>Prairie fleurie / horticole (GPF)</t>
  </si>
  <si>
    <t>Arbres Adultes</t>
  </si>
  <si>
    <t>Sous-Bois (SB)</t>
  </si>
  <si>
    <t>Haies Taillées (HT)</t>
  </si>
  <si>
    <t>Haies Libres (HL)</t>
  </si>
  <si>
    <t>Arbustes à entretien Intensif (AI)</t>
  </si>
  <si>
    <t>Arbustes Libres, y compris rosiers paysages, rosiers rugueux (AL)</t>
  </si>
  <si>
    <t>Couvre sol d’arbustes ou de plantes vivaces (CO)</t>
  </si>
  <si>
    <t>ENTRETIEN DE LA ZONE BLEUE</t>
  </si>
  <si>
    <t>EZB-001</t>
  </si>
  <si>
    <t>EZB-002</t>
  </si>
  <si>
    <t>Essouchage,rabotage, fraisage ou carottage d'une souche</t>
  </si>
  <si>
    <t>ÉLAGAGES</t>
  </si>
  <si>
    <t>RAMASSAGE PONCTUEL DE DECHETS AUTOUR DU CENTRE</t>
  </si>
  <si>
    <t>RPD-001</t>
  </si>
  <si>
    <t>RPD-002</t>
  </si>
  <si>
    <t>Passage d'une balayeuse de voirie sur les surfaces minérales indiquées par le CEA - 1er jour de passage</t>
  </si>
  <si>
    <t>Passage d'une balayeuse de voirie sur les surfaces minérales indiquées par le CEA - jour de passage supplémentaire</t>
  </si>
  <si>
    <t>PASSAGE D'UNE BALAYEUSE DE VOIRIE</t>
  </si>
  <si>
    <r>
      <t xml:space="preserve">Fourniture et mise en place d'un ancrage de motte (unité) :
</t>
    </r>
    <r>
      <rPr>
        <sz val="10"/>
        <rFont val="Arial"/>
        <family val="2"/>
      </rPr>
      <t>Ce poste comprend la fourniture du système, la mise en œuvre selon les prescriptions techniques du fournisseur et toutes sujétions d'accessoires</t>
    </r>
  </si>
  <si>
    <t>MAIN D'ŒUVRE</t>
  </si>
  <si>
    <t>Prairie agricole (PRA)</t>
  </si>
  <si>
    <t>Nb de salariés 
(en équivalent temps plein)</t>
  </si>
  <si>
    <t>Fourniture des consommables</t>
  </si>
  <si>
    <t>Montant mensuel forfaitaire et révisable en € HT</t>
  </si>
  <si>
    <t>Montant annuel forfaitaire et révisable en € HT</t>
  </si>
  <si>
    <t>Sous-total prestations forfaitaires - espaces verts en € HT</t>
  </si>
  <si>
    <t>Sous-total prestations forfaitaires - surfaces minérales en € HT</t>
  </si>
  <si>
    <t>NC</t>
  </si>
  <si>
    <t>Soumissionnaire :</t>
  </si>
  <si>
    <t>Date de l'offre :</t>
  </si>
  <si>
    <t>Consignes : 
 - le soumissionnaire doit compléter les cases blanches. Les cellules sur fond jaune sont des formules automatiques et ne doivent pas être modifiées.
 - les quantités sont données à titre indicatif.</t>
  </si>
  <si>
    <t>Sous-total entretien de la zone bleue</t>
  </si>
  <si>
    <t>Sous-total ramassage de déchets autour du centre</t>
  </si>
  <si>
    <t>Sous-total passage d'une balayeuse de voirie</t>
  </si>
  <si>
    <t>Sous-total abbatages</t>
  </si>
  <si>
    <t>Taux horaires et journaliers utilisables dans le cadre des prestations à la demande et sur devis</t>
  </si>
  <si>
    <t>Prestations</t>
  </si>
  <si>
    <t>Prestations forfaitaires</t>
  </si>
  <si>
    <t>Prestation à la demande du CEA sur BPU</t>
  </si>
  <si>
    <t>Montant total en € HT</t>
  </si>
  <si>
    <t>Montant total part ferme en € HT</t>
  </si>
  <si>
    <t>Montant total du marché en € HT</t>
  </si>
  <si>
    <t xml:space="preserve">Consignes : 
 - le soumissionnaire doit compléter les cases blanches. Les cellules sur fond jaune sont des formules automatiques et ne doivent pas être modifiées.
</t>
  </si>
  <si>
    <t>ENTRETIEN DIFFERENCIE DES ESPACES VERTS DU CENTRE CEA/DIF DE BRUYERES-LE-CHATEL</t>
  </si>
  <si>
    <t>§ du CDC</t>
  </si>
  <si>
    <t>5.2</t>
  </si>
  <si>
    <t>Montant annuel en € HT*</t>
  </si>
  <si>
    <t>Arbre de diamètre de plus de 0,45 m</t>
  </si>
  <si>
    <t>MO-HNO-001</t>
  </si>
  <si>
    <t>MO-HNO-002</t>
  </si>
  <si>
    <t>MO-HNO-003</t>
  </si>
  <si>
    <t>Nota : l'ensemble des prix devra tenir compte des contraintes d'accès du site présentées aux soumissionnaires lors de la visite</t>
  </si>
  <si>
    <t>Tuteurage simple (unité)</t>
  </si>
  <si>
    <t>Tuteurage bipode (unité)</t>
  </si>
  <si>
    <t>Tuteurage tripode (unité)</t>
  </si>
  <si>
    <r>
      <t xml:space="preserve">Fourniture et mise en place d'un hauban (unité) :
</t>
    </r>
    <r>
      <rPr>
        <sz val="10"/>
        <rFont val="Arial"/>
        <family val="2"/>
      </rPr>
      <t>Ce poste comprend la fourniture de 3 pieux épointés et écorcés, des cables acier, tendeurs, protection du tronc et tout accessoire de fixation, puis la mise en œuvre</t>
    </r>
  </si>
  <si>
    <r>
      <t xml:space="preserve">Fourniture et pose de gazon plaqué (/m²) :
</t>
    </r>
    <r>
      <rPr>
        <sz val="10"/>
        <rFont val="Arial"/>
        <family val="2"/>
      </rPr>
      <t>Ce poste comprend la fourniture de rouleaux de gazon ; la mise en œuvre y compris toute sujétion de finition, les arrosages et la garantie de reprise</t>
    </r>
  </si>
  <si>
    <r>
      <t xml:space="preserve">Regarnissage des zones dénudées et/ou d'adventices (/m²)
</t>
    </r>
    <r>
      <rPr>
        <sz val="10"/>
        <rFont val="Arial"/>
        <family val="2"/>
      </rPr>
      <t>Ce poste comprend l'arrachage et l'évacuation des plaques d'adventices, le griffage du sol, l'ouverture du lit de semence, la fourniture des graines, le semis, l'enfouissement, le terreautage, le roulage et toutes sujétions de personnel et matériel</t>
    </r>
  </si>
  <si>
    <t>Nota : l'ensemble des prix devra tenir compte des contraintes d'accès du site présentées aux soumissionnaires lors de la visite.</t>
  </si>
  <si>
    <t>* L'astreinte hivernale est à chiffrer sur la base d'un montant annuel calculé sur une période estimative de 4,5 mois. Le montant est ensuite lissé sur 12 mois et compris dans le total mensuel des prestations forfaitaires.</t>
  </si>
  <si>
    <t>* au sens du code du travail</t>
  </si>
  <si>
    <r>
      <t xml:space="preserve">DPGF DLT-B24-09878-JP
ENTRETIEN DIFFERENCIE DES ESPACES VERTS DU CENTRE CEA/DIF DE BRUYERES-LE-CHATEL
</t>
    </r>
    <r>
      <rPr>
        <b/>
        <sz val="20"/>
        <color theme="3" tint="-0.249977111117893"/>
        <rFont val="Calibri"/>
        <family val="2"/>
        <scheme val="minor"/>
      </rPr>
      <t>Montant global du marché</t>
    </r>
  </si>
  <si>
    <t>Part ferme (36 mois)</t>
  </si>
  <si>
    <t xml:space="preserve">Part estimative pour la prise en compte des prestations sur devis </t>
  </si>
  <si>
    <t>Montant total périodes optionnelles en € HT</t>
  </si>
  <si>
    <t>Périodes optionnelles (24 mois)</t>
  </si>
  <si>
    <r>
      <t xml:space="preserve">DPGF DLT-B24-09878-JP
ENTRETIEN DIFFERENCIE DES ESPACES VERTS DU CENTRE CEA/DIF DE BRUYERES-LE-CHATEL
</t>
    </r>
    <r>
      <rPr>
        <b/>
        <sz val="24"/>
        <color theme="3" tint="-0.249977111117893"/>
        <rFont val="Calibri"/>
        <family val="2"/>
        <scheme val="minor"/>
      </rPr>
      <t>Prestations forfaitaires</t>
    </r>
  </si>
  <si>
    <t>5.1.1.1</t>
  </si>
  <si>
    <t>5.1.1.2</t>
  </si>
  <si>
    <t>5.1.1.3</t>
  </si>
  <si>
    <t>5.1.1.4</t>
  </si>
  <si>
    <t>5.1.1.5</t>
  </si>
  <si>
    <t>5.1.1.6</t>
  </si>
  <si>
    <t>5.1.1.7</t>
  </si>
  <si>
    <t>5.1.1.8</t>
  </si>
  <si>
    <t>5.1.1.9</t>
  </si>
  <si>
    <t>5.1.1.10</t>
  </si>
  <si>
    <t>5.1.1.11</t>
  </si>
  <si>
    <t>5.1.1.12</t>
  </si>
  <si>
    <t>Prairie naturelle (PRN)</t>
  </si>
  <si>
    <t>Massifs et jardinières de fleurs</t>
  </si>
  <si>
    <t>Abords des bâtiments et des outils de prélèvements</t>
  </si>
  <si>
    <t>5.1.2.1</t>
  </si>
  <si>
    <t>5.1.2.2</t>
  </si>
  <si>
    <t>5.1.2.3</t>
  </si>
  <si>
    <t>5.1.2.4</t>
  </si>
  <si>
    <t>5.1.2.5</t>
  </si>
  <si>
    <t>DESCRIPTION DES PRESTATIONS FORFAITAIRES - PROPRETE / GESTION DES DECHETS / FOURNITURE DE CONSOMMABLES</t>
  </si>
  <si>
    <t>Sous-total prestations forfaitaires - propreté / gestion des déchets / fourniture de consommables en € HT</t>
  </si>
  <si>
    <t>Montant mensuel forfaitaire lissé sur 12 mois en € HT</t>
  </si>
  <si>
    <t>5.1.3.1</t>
  </si>
  <si>
    <t>5.1.3.2</t>
  </si>
  <si>
    <t>5.1.4</t>
  </si>
  <si>
    <t>5.1.5</t>
  </si>
  <si>
    <t xml:space="preserve">Gestion des déchets </t>
  </si>
  <si>
    <t xml:space="preserve">Montant total prestations forfaitaires en € HT par an </t>
  </si>
  <si>
    <t>Quantité estimative (mois)</t>
  </si>
  <si>
    <r>
      <t xml:space="preserve">DPGF DLT-B24-09878-JP
ENTRETIEN DIFFERENCIE DES ESPACES VERTS DU CENTRE CEA/DIF DE BRUYERES-LE-CHATEL
</t>
    </r>
    <r>
      <rPr>
        <b/>
        <sz val="22"/>
        <color theme="1"/>
        <rFont val="Calibri"/>
        <family val="2"/>
        <scheme val="minor"/>
      </rPr>
      <t>Prestations à la demande du CEA sur BPU</t>
    </r>
  </si>
  <si>
    <t xml:space="preserve">PRESTATIONS LIEES A L’ENTRETIEN DES ESPACES VERTS ET DES SURFACES MINERALES </t>
  </si>
  <si>
    <t>PRESTATONS ANNEXES A LA PLANTATION</t>
  </si>
  <si>
    <t>PRESTATIONS LIEES AU DENEIGEMENT / SALAGE / DEVERGLACAGE</t>
  </si>
  <si>
    <t>Fourniture de sel (kg)</t>
  </si>
  <si>
    <t xml:space="preserve">Fourniture de déverglaçant (kg) </t>
  </si>
  <si>
    <t xml:space="preserve">Sous-total PRESTATIONS LIEES A L’ENTRETIEN DES ESPACES VERTS ET DES SURFACES MINERALES </t>
  </si>
  <si>
    <t xml:space="preserve">Sous-total PRESTATIONS LIEES AU DENEIGEMENT / SALAGE / DEVERGLACAGE </t>
  </si>
  <si>
    <t>Sous-total arrachage de végétaux</t>
  </si>
  <si>
    <t>Sous-total prestations annexe à la plantation</t>
  </si>
  <si>
    <t>Sous-total fourniture et plantation de végétaux</t>
  </si>
  <si>
    <t>Sous-total fourniture et plantation de végétaux pour les massifs et la jardinières</t>
  </si>
  <si>
    <t>PRESTATIONS LIEES A L'ABATTAGE ET L'ELAGAGE</t>
  </si>
  <si>
    <t>Sous-total PRESTATIONS LIEES A L'ABATTAGE ET L'ELAGAGE</t>
  </si>
  <si>
    <t>FOURNITURE DE SAPINS DE NOEL</t>
  </si>
  <si>
    <t xml:space="preserve">FOURNITURE, INSTALLATION ET ENTRETIEN DE PIEGES ET DE MANGEOIRS </t>
  </si>
  <si>
    <r>
      <rPr>
        <b/>
        <sz val="10"/>
        <rFont val="Arial"/>
        <family val="2"/>
      </rPr>
      <t xml:space="preserve">Sapin Nordmann 1,10 m - 1,50m avec buchette de maintien </t>
    </r>
    <r>
      <rPr>
        <sz val="10"/>
        <rFont val="Arial"/>
        <family val="2"/>
      </rPr>
      <t xml:space="preserve">
Ce poste comprend la fourniture, la livraison, l’installation, la désinstallation et la mise au rebut de sapins pour la période de Noël</t>
    </r>
  </si>
  <si>
    <t xml:space="preserve">Entretien et remplissage de piège à guêpes </t>
  </si>
  <si>
    <t xml:space="preserve">Fourniture et installation de piège à guêpes </t>
  </si>
  <si>
    <t xml:space="preserve">Fourniture et installation de piège pour chenilles processionnaires </t>
  </si>
  <si>
    <t xml:space="preserve">Entretien et remplissage de piège pour chenilles processionnaires </t>
  </si>
  <si>
    <t xml:space="preserve">Fourniture et installation de mangeoire à oiseaux </t>
  </si>
  <si>
    <t>Entretien des mangeoire à oiseaux</t>
  </si>
  <si>
    <t>Fourniture et installation de cendrier</t>
  </si>
  <si>
    <t>Sous-total AUTRES PRESTATIONS SUR BPU</t>
  </si>
  <si>
    <t>AUTRES PRESTATIONS SUR BPU</t>
  </si>
  <si>
    <t>FOURNITURE DE CENDRIERS ET DE SABLE POUR LES CENDRIERS</t>
  </si>
  <si>
    <t>Fourniture du sable pour les cendriers (/kg)</t>
  </si>
  <si>
    <t>Ramassage et évacuation des déchets au sol  sur une zone de 500m²</t>
  </si>
  <si>
    <t>Ramassage et évacuation des déchets au sol sur une bande de 5m autour du centre (3300 mètres linéaires)</t>
  </si>
  <si>
    <t>VISITE D'UN ECOLOGUE - INVENTAIRES ECOLOGIQUES ET SUIVI DE LA BIODIVERSITE</t>
  </si>
  <si>
    <r>
      <rPr>
        <b/>
        <sz val="10"/>
        <rFont val="Arial"/>
        <family val="2"/>
      </rPr>
      <t xml:space="preserve">Inventaire simple </t>
    </r>
    <r>
      <rPr>
        <sz val="10"/>
        <rFont val="Arial"/>
        <family val="2"/>
      </rPr>
      <t xml:space="preserve">
Inventaire naturaliste + Inventaire botanique + Remise d'un rapport détaillé</t>
    </r>
  </si>
  <si>
    <r>
      <rPr>
        <b/>
        <sz val="10"/>
        <rFont val="Arial"/>
        <family val="2"/>
      </rPr>
      <t xml:space="preserve">Inventaire complet </t>
    </r>
    <r>
      <rPr>
        <sz val="10"/>
        <rFont val="Arial"/>
        <family val="2"/>
      </rPr>
      <t xml:space="preserve">
Inventaire simple + Inventaire ornithologiques approfondie + Suivi détaillé des rothoptères et rhopalocères + Suivi des reptiles + Remise d'un rapport détaillé</t>
    </r>
  </si>
  <si>
    <t>Approvisionnement auprès d'un fournisseur classique</t>
  </si>
  <si>
    <r>
      <rPr>
        <b/>
        <sz val="10"/>
        <rFont val="Arial"/>
        <family val="2"/>
      </rPr>
      <t xml:space="preserve">Bulbes rustiques (naturalisation possible) </t>
    </r>
    <r>
      <rPr>
        <sz val="10"/>
        <rFont val="Arial"/>
        <family val="2"/>
      </rPr>
      <t xml:space="preserve">
</t>
    </r>
    <r>
      <rPr>
        <i/>
        <sz val="10"/>
        <rFont val="Arial"/>
        <family val="2"/>
      </rPr>
      <t>Exemple : narcisses, crocus, perce-neige, muscari, alliums, tulipes botaniques…</t>
    </r>
  </si>
  <si>
    <r>
      <rPr>
        <b/>
        <sz val="10"/>
        <rFont val="Arial"/>
        <family val="2"/>
      </rPr>
      <t xml:space="preserve">Bulbes horticoles non rustiques </t>
    </r>
    <r>
      <rPr>
        <sz val="10"/>
        <rFont val="Arial"/>
        <family val="2"/>
      </rPr>
      <t xml:space="preserve">
</t>
    </r>
    <r>
      <rPr>
        <i/>
        <sz val="10"/>
        <rFont val="Arial"/>
        <family val="2"/>
      </rPr>
      <t xml:space="preserve">Exemple : tulipes hybrides, dahlias, glaïeuls, bégonias tubéreux…
</t>
    </r>
    <r>
      <rPr>
        <sz val="10"/>
        <rFont val="Arial"/>
        <family val="2"/>
      </rPr>
      <t>Inclut : arrachage, nettoyage, stockage après floraison et replantation saison suivante.</t>
    </r>
  </si>
  <si>
    <r>
      <rPr>
        <b/>
        <sz val="10"/>
        <rFont val="Arial"/>
        <family val="2"/>
      </rPr>
      <t xml:space="preserve">Plantes adaptée à la culture en jardinières extérieures </t>
    </r>
    <r>
      <rPr>
        <sz val="10"/>
        <rFont val="Arial"/>
        <family val="2"/>
      </rPr>
      <t xml:space="preserve">
Annuelles, bisannuelles, vivaces naines, plantes à port retombant ou compact… </t>
    </r>
  </si>
  <si>
    <r>
      <rPr>
        <b/>
        <sz val="10"/>
        <rFont val="Arial"/>
        <family val="2"/>
      </rPr>
      <t xml:space="preserve">Plantes Vivaces 
</t>
    </r>
    <r>
      <rPr>
        <sz val="10"/>
        <rFont val="Arial"/>
        <family val="2"/>
      </rPr>
      <t xml:space="preserve">6 à 9 plants/m²
Calibres : conteneur 1L à 3L selon espèces </t>
    </r>
  </si>
  <si>
    <r>
      <t xml:space="preserve">Plantes annuelles 
</t>
    </r>
    <r>
      <rPr>
        <sz val="10"/>
        <rFont val="Arial"/>
        <family val="2"/>
      </rPr>
      <t>20 à 30 plants/m²</t>
    </r>
  </si>
  <si>
    <r>
      <t xml:space="preserve">Plantes bisannulles
</t>
    </r>
    <r>
      <rPr>
        <sz val="10"/>
        <rFont val="Arial"/>
        <family val="2"/>
      </rPr>
      <t>20 à 30 plants/m²</t>
    </r>
  </si>
  <si>
    <t>820 arbres</t>
  </si>
  <si>
    <t>Sous-total fourniture et plantation d'arbre</t>
  </si>
  <si>
    <t>Sous-total fourniture, installation et entretien de pièges et de mangeoirs</t>
  </si>
  <si>
    <t>Sous-total fourniture de cendriers et de sable pour les cendriers</t>
  </si>
  <si>
    <t>Apport de composte vert sur 0,5cm afin de le mélanger lors de la préparation du sol</t>
  </si>
  <si>
    <t xml:space="preserve"> </t>
  </si>
  <si>
    <r>
      <rPr>
        <b/>
        <sz val="10"/>
        <rFont val="Arial"/>
        <family val="2"/>
      </rPr>
      <t>Semi de prairie fleurie (/m²)</t>
    </r>
    <r>
      <rPr>
        <sz val="10"/>
        <rFont val="Arial"/>
        <family val="2"/>
      </rPr>
      <t xml:space="preserve">
Fourniture et approvisionnement de graines semi de prairie fleurie, à raison de 7g/m² </t>
    </r>
  </si>
  <si>
    <r>
      <t xml:space="preserve">Réalisation d'un engazonnement pour gazon (/m²) :
</t>
    </r>
    <r>
      <rPr>
        <sz val="10"/>
        <rFont val="Arial"/>
        <family val="2"/>
      </rPr>
      <t xml:space="preserve">Ce poste comprend la préparation du terrain, le nivellement, le griffage du terrain, l'épierrage, la réalisation du semis (35gr/m²), la réalisation des filets et contre-filets, l'enfouissement des fraines et le roulage </t>
    </r>
  </si>
  <si>
    <r>
      <rPr>
        <b/>
        <sz val="10"/>
        <rFont val="Arial"/>
        <family val="2"/>
      </rPr>
      <t>Semi de gazon (/m²)</t>
    </r>
    <r>
      <rPr>
        <sz val="10"/>
        <rFont val="Arial"/>
        <family val="2"/>
      </rPr>
      <t xml:space="preserve">
Fourniture et approvisionnement de semi de gazon, à raison de 35g/m² </t>
    </r>
  </si>
  <si>
    <r>
      <t xml:space="preserve">Réalisation d'un engazonnement pour prairie fleurie(/m²) :
</t>
    </r>
    <r>
      <rPr>
        <sz val="10"/>
        <rFont val="Arial"/>
        <family val="2"/>
      </rPr>
      <t xml:space="preserve">Ce poste comprend la préparation du terrain, le nivellement, le griffage du terrain, l'épierrage, la réalisation du semis (7gr/m²), la réalisation des filets et contre-filets, l'enfouissement des fraines et le roulage </t>
    </r>
  </si>
  <si>
    <t>Founiture et installation de boule de graisse dans les mangeoires à oiseaux (unité)</t>
  </si>
  <si>
    <t>Fourniture, approvisionnement et mise en place de paillage (/m3)</t>
  </si>
  <si>
    <t>FPV-005</t>
  </si>
  <si>
    <t>FPV-011</t>
  </si>
  <si>
    <t>FPV-012</t>
  </si>
  <si>
    <t>FPV-013</t>
  </si>
  <si>
    <t>FPV-014</t>
  </si>
  <si>
    <t>FPV-015</t>
  </si>
  <si>
    <t>DSD-001</t>
  </si>
  <si>
    <t>DSD-002</t>
  </si>
  <si>
    <t>Sous-total fourniture de sapins de Noël</t>
  </si>
  <si>
    <t>FSN-001</t>
  </si>
  <si>
    <t>FPA-001</t>
  </si>
  <si>
    <t>FPA-002</t>
  </si>
  <si>
    <t>FPA-003</t>
  </si>
  <si>
    <t>FPA-004</t>
  </si>
  <si>
    <t>FPA-005</t>
  </si>
  <si>
    <t>FIEPM-001</t>
  </si>
  <si>
    <t>FIEPM-002</t>
  </si>
  <si>
    <t>FIEPM-003</t>
  </si>
  <si>
    <t>FIEPM-004</t>
  </si>
  <si>
    <t>FIEPM-005</t>
  </si>
  <si>
    <t>FIEPM-006</t>
  </si>
  <si>
    <t>FIEPM-007</t>
  </si>
  <si>
    <t>FCSC-001</t>
  </si>
  <si>
    <t>FCSC-002</t>
  </si>
  <si>
    <t>PBV-001</t>
  </si>
  <si>
    <t>PBV-002</t>
  </si>
  <si>
    <t>VE-001</t>
  </si>
  <si>
    <t>VE-002</t>
  </si>
  <si>
    <t>6.1.1</t>
  </si>
  <si>
    <t>6.1.2.1</t>
  </si>
  <si>
    <t>6.1.2.2</t>
  </si>
  <si>
    <t>6.1.2.3</t>
  </si>
  <si>
    <t>6.1.3</t>
  </si>
  <si>
    <t>6.1.4</t>
  </si>
  <si>
    <t>6.2</t>
  </si>
  <si>
    <t>6.3.1</t>
  </si>
  <si>
    <t>6.3.2</t>
  </si>
  <si>
    <t>Sous-total d'élagages</t>
  </si>
  <si>
    <t>AEMS-001</t>
  </si>
  <si>
    <t>6.3.3</t>
  </si>
  <si>
    <t>Arrachage d'un pied de haie de façon manuelle</t>
  </si>
  <si>
    <r>
      <t xml:space="preserve">Préparation de sol avec amendement pour la plantation d'arbustes et arbres (m²) :
</t>
    </r>
    <r>
      <rPr>
        <sz val="10"/>
        <rFont val="Arial"/>
        <family val="2"/>
      </rPr>
      <t>Ce poste comprend le travail en profondeur du sol jusqu'à 40cm, le fraisage, le nivellement, la découpe des bordures et l'enlèvement des déchets impropres à la culture.</t>
    </r>
  </si>
  <si>
    <t>Coût journalier de la mobilisation de tous les moyens humains et matériels du Titulaire nécessaires aux prestations d'abattage - Payé une seule fois par jour en cas d'abattages multiples au cours de la journée</t>
  </si>
  <si>
    <t>Coût journalier de la mobilisation de tous les moyens humains et matériels du Titulaire nécessaires aux prestations d'élagage - Payé une seule fois par jour en cas d'élagages multiples au cours de la journée</t>
  </si>
  <si>
    <t xml:space="preserve">Coût forfaitaire de la mobilisation en moins de 2h des moyens humains et matériels pour la mise en sécurité d'un arbre tombé au sol </t>
  </si>
  <si>
    <t>Coût forfaitaire de la mobilisation en moins de 2h des moyens humains et matériels pour la mise en sécurité d'un arbre menançant de tomber</t>
  </si>
  <si>
    <t>Arrachage d'un arbuste de façon manuelle</t>
  </si>
  <si>
    <t>6.4.1</t>
  </si>
  <si>
    <t>CRE-007</t>
  </si>
  <si>
    <t>6.4.2</t>
  </si>
  <si>
    <t>6.4.3</t>
  </si>
  <si>
    <t>6.4.4
6.4.5
6.4.6</t>
  </si>
  <si>
    <t>6.4.7</t>
  </si>
  <si>
    <t>6.4.8</t>
  </si>
  <si>
    <t>6.4.9</t>
  </si>
  <si>
    <t>6.4.10</t>
  </si>
  <si>
    <t>6.4.11</t>
  </si>
  <si>
    <t>PRESTATIONS FORFAITAIRES  - ASTREINTE HIVERNALE DE DENEIGEMENT, SALAGE ET DE DEVERGLACAGE*</t>
  </si>
  <si>
    <t>Approvisionnement auprès d'un fournisseur du secteur adapté (ESAT, EA, …)</t>
  </si>
  <si>
    <t>Sous-total d'abbattages et élagages pour motif de sécurité</t>
  </si>
  <si>
    <t>Prix Unitaire  
Euros H.T.</t>
  </si>
  <si>
    <t>Montant total estimatif annuel 
en € HT</t>
  </si>
  <si>
    <t>Quantité 
estimative 
annuelle</t>
  </si>
  <si>
    <r>
      <t xml:space="preserve">ARRACHAGE DE VEGETAUX
</t>
    </r>
    <r>
      <rPr>
        <sz val="12"/>
        <rFont val="Arial"/>
        <family val="2"/>
      </rPr>
      <t>Ces postes comprennent, le transport sur site du matériel, la protection des ouvrages et des plantes conservées, l'arrachage proprement dit, l'évacuation en décharge agréée, toutes sujétions de rebouchage et de mise en sécurité.</t>
    </r>
  </si>
  <si>
    <r>
      <t xml:space="preserve"> FOURNITURES ET PLANTATIONS DE VEGETAUX
</t>
    </r>
    <r>
      <rPr>
        <sz val="12"/>
        <rFont val="Arial"/>
        <family val="2"/>
      </rPr>
      <t>Les plantations réalisées par le Titulaire sont soumises à une garantie de prise de 12 mois
Les postes comprennent les éléments suivants : Fosse de plantation + apport de terre, d'engrais et d'amendement + fourniture du végétal + plantation avec rebouchage et tassement
Ces prix unitaire comprennent également l'ouverture de trou de plantation adapté au système racinaire, toutes sujtions de plantation, cuvette d'arrosage, plombage dans les 48 heures 
Fourniture et transport à pied d'œuvre inclus</t>
    </r>
  </si>
  <si>
    <r>
      <t xml:space="preserve"> FOURNITURES ET PLANTATIONS DE VEGETAUX POUR LES MASSIFS ET JARDINIERES
</t>
    </r>
    <r>
      <rPr>
        <sz val="12"/>
        <rFont val="Arial"/>
        <family val="2"/>
      </rPr>
      <t xml:space="preserve">Ces postes comprennent la fourniture du végétal, la fourniture de l'engrais et d'amendement, la préparation de la fosse de plantation, la mise en place du plant, le rebouchage, le tassement ainsi que l'arrosage de reprise. </t>
    </r>
    <r>
      <rPr>
        <b/>
        <sz val="12"/>
        <rFont val="Arial"/>
        <family val="2"/>
      </rPr>
      <t xml:space="preserve">
</t>
    </r>
    <r>
      <rPr>
        <sz val="12"/>
        <rFont val="Arial"/>
        <family val="2"/>
      </rPr>
      <t>Les plantations réalisées par le Titulaire sont soumises à une garantie de reprise des végétaux plantés, avec un taux minimum de 80 à 100 % des plants en bonne santé après 6 à 8 semaines</t>
    </r>
  </si>
  <si>
    <r>
      <t xml:space="preserve">ABATTAGES ET ELAGAGES POUR MOTIF DE SECURITE
</t>
    </r>
    <r>
      <rPr>
        <sz val="12"/>
        <rFont val="Arial"/>
        <family val="2"/>
      </rPr>
      <t xml:space="preserve">Ces postes comprennent l'ensemble des moyens humains et matériels nécesaires à la prestation ainsi que les frais de déplacement sur le site. </t>
    </r>
  </si>
  <si>
    <r>
      <t xml:space="preserve">FOUNITURE ET PLANTATION D'ARBRE
</t>
    </r>
    <r>
      <rPr>
        <sz val="12"/>
        <rFont val="Arial"/>
        <family val="2"/>
      </rPr>
      <t>Ces prix unitaires comprennent l'ouverture du trou de plantation adapté au système racinaire, toutes sujétions de plantation, cuvette d'arrosage, plombage dans les 48 heures</t>
    </r>
  </si>
  <si>
    <r>
      <t xml:space="preserve">Prestations préparatoires à la plantation :
</t>
    </r>
    <r>
      <rPr>
        <sz val="11"/>
        <rFont val="Arial"/>
        <family val="2"/>
      </rPr>
      <t>Ces postes comprennent l'ouverture de la fosse de plantation avec l'évacuation des terres impropres et des gravats, à l'aide d'un engin mécanique (comprenant les frais de mise en décharge agréée)</t>
    </r>
  </si>
  <si>
    <r>
      <t xml:space="preserve">Fourniture et mise en œuvre de terre
</t>
    </r>
    <r>
      <rPr>
        <sz val="11"/>
        <rFont val="Arial"/>
        <family val="2"/>
      </rPr>
      <t>Ces postes comprennent toutes sujétions d'approvisionnement, de transport sur site et toutes prestations de mise en œuvre (moyens humains et matériels compris)</t>
    </r>
  </si>
  <si>
    <r>
      <t xml:space="preserve">Fourniture et pose de tuteur
</t>
    </r>
    <r>
      <rPr>
        <sz val="11"/>
        <rFont val="Arial"/>
        <family val="2"/>
      </rPr>
      <t>Ce poste comprend la fourniture de tuteurs de diamètre et longueur adaptés à la force du végétal, épointé et écorcé. Les liens de tuteurage, attaches et tout accessoires de fixation sont compris dans ce poste</t>
    </r>
  </si>
  <si>
    <r>
      <t xml:space="preserve">Fourniture
</t>
    </r>
    <r>
      <rPr>
        <sz val="11"/>
        <rFont val="Arial"/>
        <family val="2"/>
      </rPr>
      <t>Les commandes seront principalement établies de la façon suivante :
Fosse de plantation + apport de terre + fourniture du végétal + plantation
Fourniture et transport à pied d'œuvre inclus</t>
    </r>
  </si>
  <si>
    <r>
      <t xml:space="preserve">Plantation
</t>
    </r>
    <r>
      <rPr>
        <sz val="11"/>
        <rFont val="Arial"/>
        <family val="2"/>
      </rPr>
      <t xml:space="preserve">Ces prix unitaire comprennent l'ouverture de trou de plantation adapté au système racinaire, toutes sujtions de plantation, cuvette d'arrosage, plombage dans les 48 heures </t>
    </r>
  </si>
  <si>
    <r>
      <t>Pour prestations diverses pendant les heures de jour*. Le prix unitaire comprend :</t>
    </r>
    <r>
      <rPr>
        <sz val="11"/>
        <rFont val="Arial"/>
        <family val="2"/>
      </rPr>
      <t xml:space="preserve">
Le travail effectif d'un agent, le véhicule de transport, l'outillage correspondant au travail. Une journée =7h pouvant être fractionnée en demi-journée au prorata financier du montant de la journée</t>
    </r>
  </si>
  <si>
    <t>CRÉATION OU REPRISE D'ENGAZONNEMENT / PRAIRIE FLEURIE</t>
  </si>
  <si>
    <t>Sous-total création ou reprise d'engazonnement / prairie fleurie</t>
  </si>
  <si>
    <t>Sous-total visite d'un écologue</t>
  </si>
  <si>
    <t>Options</t>
  </si>
  <si>
    <t>Option 1 : Phase de préparation et d'observation</t>
  </si>
  <si>
    <t>Option 2 : Phase de réversibilité</t>
  </si>
  <si>
    <t>Montant plafond du marché sur 61 mois en € HT</t>
  </si>
  <si>
    <t>Montant total prestations forfaitaires en € HT par mois</t>
  </si>
  <si>
    <t>Montant total estimatif annuel des prestations à la demande en € HT</t>
  </si>
  <si>
    <r>
      <t xml:space="preserve">Pour prestations diverses pendant les heures de nuit*. Le prix unitaire comprend :
</t>
    </r>
    <r>
      <rPr>
        <sz val="11"/>
        <rFont val="Arial"/>
        <family val="2"/>
      </rPr>
      <t xml:space="preserve">Le travail effectif d'un agent, le véhicule de transport, l'outillage correspondant au travail. </t>
    </r>
  </si>
  <si>
    <t xml:space="preserve">Montant total estimatif annuel des prestations sur devis en € HT </t>
  </si>
  <si>
    <t>Montant total estimatif pour 36 mois (durée ferme) des prestations à la demande en € HT</t>
  </si>
  <si>
    <t>Montant total estimatif pour 12 mois supplémentaires (durée optionnelle) des prestations à la demande en € HT</t>
  </si>
  <si>
    <t>Montant total prestations forfaitaires en € HT pour 36 mois (durée ferme)</t>
  </si>
  <si>
    <t>Montant total prestations forfaitaires en € HT pour 12 mois supplémentaires (durée optionnelle)</t>
  </si>
  <si>
    <t>Astreinte hivernale 24h24h, 7j/7j du 15/11 au 31/03</t>
  </si>
  <si>
    <t>DSD-003</t>
  </si>
  <si>
    <t>DSD-004</t>
  </si>
  <si>
    <t>Montant total part en prestations optionnelles en € HT</t>
  </si>
  <si>
    <t>Période optionnelle 1 
(12 mois) - option 3</t>
  </si>
  <si>
    <t>Période optionnelle 2 
(12 mois) - option 4</t>
  </si>
  <si>
    <t>GRILLE DE PRIX
DPGF DLT-B24-09878-JP</t>
  </si>
  <si>
    <t>Prestation de salage / déverglaçage / déneigment sur les heures de jour* (heure) - Ouvrier d'exécution</t>
  </si>
  <si>
    <t>Prestation de salage / déverglaçage / déneigment sur les heures de jour* (heure) - Chef d'équipe</t>
  </si>
  <si>
    <t>Prestation de salage / déverglaçage / déneigment sur les heures de nuit* (heure) - Ouvrier d'exécution</t>
  </si>
  <si>
    <t>Prestation de salage / déverglaçage / déneigment sur les heures de nuit* (heure) - Chef d'équipe</t>
  </si>
  <si>
    <t>DSD-005</t>
  </si>
  <si>
    <t>DSD-006</t>
  </si>
  <si>
    <r>
      <t xml:space="preserve">Consommables
</t>
    </r>
    <r>
      <rPr>
        <sz val="11"/>
        <rFont val="Arial"/>
        <family val="2"/>
      </rPr>
      <t>Ces postes comprennent la fourniture et la livraison sur site</t>
    </r>
  </si>
  <si>
    <r>
      <t xml:space="preserve">Main d'œuvre
</t>
    </r>
    <r>
      <rPr>
        <sz val="11"/>
        <rFont val="Arial"/>
        <family val="2"/>
      </rPr>
      <t>Le prix unitaire comprend : Le travail effectif d'un agent (présence sur site), les frais de déplacement sur site, le véhicule de transport et l'outillage correspondant au travail.</t>
    </r>
  </si>
  <si>
    <t>NOTA : Le soumissionnaire présentera obligatoirement ses prix suivant le cadre transmis. Ils s'entendent en € Hors Taxes. Toutes les lignes blanches doivent être renseignées; à défaut, l'offre sera éliminée. Les cases colorées se remplissent automatiquement et ne doivent pas être modifiées. Toute modification, ajout ou suppression entrainera l'irrégularité de l'offre. Les quantités des prestations forfraitaires devront être vérifiées par le soumissionnaire et les erreurs devront être notifiées au CEA, le cas échéant. Les quantités indiquées pour les prestations à la demande (BPU et sur devis) sont indicatives et constituent un scenario pour permettre l'analyse financière des 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</si>
</sst>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 &quot;€&quot;"/>
    <numFmt numFmtId="166" formatCode="_-* #,##0\ _€_-;\-* #,##0\ _€_-;_-* &quot;-&quot;??\ _€_-;_-@_-"/>
    <numFmt numFmtId="167" formatCode="#,##0&quot; m²&quot;"/>
    <numFmt numFmtId="168" formatCode="#,##0&quot; ml&quot;"/>
  </numFmts>
  <fonts count="46" x14ac:knownFonts="1">
    <font>
      <sz val="11"/>
      <color theme="1"/>
      <name val="Calibri"/>
      <family val="2"/>
      <scheme val="minor"/>
    </font>
    <font>
      <sz val="10"/>
      <name val="Arial"/>
      <family val="2"/>
    </font>
    <font>
      <b/>
      <sz val="10"/>
      <color indexed="18"/>
      <name val="Arial"/>
      <family val="2"/>
    </font>
    <font>
      <b/>
      <sz val="10"/>
      <name val="Arial"/>
      <family val="2"/>
    </font>
    <font>
      <b/>
      <sz val="11"/>
      <color theme="1"/>
      <name val="Calibri"/>
      <family val="2"/>
      <scheme val="minor"/>
    </font>
    <font>
      <b/>
      <sz val="10"/>
      <color theme="4" tint="-0.499984740745262"/>
      <name val="Arial"/>
      <family val="2"/>
    </font>
    <font>
      <b/>
      <sz val="10"/>
      <color rgb="FF1E5E9F"/>
      <name val="Century Gothic"/>
      <family val="2"/>
    </font>
    <font>
      <b/>
      <sz val="10"/>
      <color theme="1"/>
      <name val="Century Gothic"/>
      <family val="2"/>
    </font>
    <font>
      <sz val="10"/>
      <color theme="1"/>
      <name val="Century Gothic"/>
      <family val="2"/>
    </font>
    <font>
      <i/>
      <sz val="10"/>
      <color theme="1"/>
      <name val="Century Gothic"/>
      <family val="2"/>
    </font>
    <font>
      <b/>
      <sz val="20"/>
      <color theme="1"/>
      <name val="Calibri"/>
      <family val="2"/>
      <scheme val="minor"/>
    </font>
    <font>
      <sz val="16"/>
      <color theme="1"/>
      <name val="Calibri"/>
      <family val="2"/>
      <scheme val="minor"/>
    </font>
    <font>
      <b/>
      <sz val="16"/>
      <color theme="1"/>
      <name val="Calibri"/>
      <family val="2"/>
      <scheme val="minor"/>
    </font>
    <font>
      <b/>
      <sz val="14"/>
      <color theme="1"/>
      <name val="Calibri"/>
      <family val="2"/>
      <scheme val="minor"/>
    </font>
    <font>
      <sz val="14"/>
      <name val="Calibri"/>
      <family val="2"/>
      <scheme val="minor"/>
    </font>
    <font>
      <b/>
      <sz val="10"/>
      <color rgb="FFFF0000"/>
      <name val="Arial"/>
      <family val="2"/>
    </font>
    <font>
      <b/>
      <sz val="12"/>
      <name val="Arial"/>
      <family val="2"/>
    </font>
    <font>
      <sz val="11"/>
      <color theme="1"/>
      <name val="Calibri"/>
      <family val="2"/>
      <scheme val="minor"/>
    </font>
    <font>
      <sz val="10"/>
      <color theme="1"/>
      <name val="Calibri"/>
      <family val="2"/>
      <scheme val="minor"/>
    </font>
    <font>
      <b/>
      <i/>
      <sz val="12"/>
      <name val="Arial"/>
      <family val="2"/>
    </font>
    <font>
      <b/>
      <i/>
      <sz val="16"/>
      <color theme="1"/>
      <name val="Arial"/>
      <family val="2"/>
    </font>
    <font>
      <b/>
      <sz val="14"/>
      <name val="Arial"/>
      <family val="2"/>
    </font>
    <font>
      <b/>
      <sz val="14"/>
      <color theme="3" tint="-0.249977111117893"/>
      <name val="Calibri"/>
      <family val="2"/>
      <scheme val="minor"/>
    </font>
    <font>
      <b/>
      <sz val="24"/>
      <color theme="3" tint="-0.249977111117893"/>
      <name val="Calibri"/>
      <family val="2"/>
      <scheme val="minor"/>
    </font>
    <font>
      <b/>
      <sz val="14"/>
      <color theme="1"/>
      <name val="Arial"/>
      <family val="2"/>
    </font>
    <font>
      <b/>
      <sz val="11"/>
      <color theme="0"/>
      <name val="Calibri"/>
      <family val="2"/>
      <scheme val="minor"/>
    </font>
    <font>
      <i/>
      <sz val="11"/>
      <color theme="1"/>
      <name val="Calibri"/>
      <family val="2"/>
      <scheme val="minor"/>
    </font>
    <font>
      <b/>
      <i/>
      <sz val="11"/>
      <color theme="1"/>
      <name val="Calibri"/>
      <family val="2"/>
      <scheme val="minor"/>
    </font>
    <font>
      <b/>
      <i/>
      <u/>
      <sz val="14"/>
      <color theme="1"/>
      <name val="Calibri"/>
      <family val="2"/>
      <scheme val="minor"/>
    </font>
    <font>
      <b/>
      <sz val="20"/>
      <color theme="3" tint="-0.249977111117893"/>
      <name val="Calibri"/>
      <family val="2"/>
      <scheme val="minor"/>
    </font>
    <font>
      <b/>
      <sz val="12"/>
      <color theme="0"/>
      <name val="Calibri"/>
      <family val="2"/>
      <scheme val="minor"/>
    </font>
    <font>
      <b/>
      <sz val="16"/>
      <color theme="0"/>
      <name val="Calibri"/>
      <family val="2"/>
      <scheme val="minor"/>
    </font>
    <font>
      <b/>
      <sz val="18"/>
      <color theme="0"/>
      <name val="Calibri"/>
      <family val="2"/>
      <scheme val="minor"/>
    </font>
    <font>
      <b/>
      <sz val="22"/>
      <color theme="1"/>
      <name val="Calibri"/>
      <family val="2"/>
      <scheme val="minor"/>
    </font>
    <font>
      <b/>
      <sz val="14"/>
      <color indexed="18"/>
      <name val="Arial"/>
      <family val="2"/>
    </font>
    <font>
      <i/>
      <sz val="10"/>
      <name val="Arial"/>
      <family val="2"/>
    </font>
    <font>
      <b/>
      <i/>
      <sz val="16"/>
      <color theme="1"/>
      <name val="Calibri"/>
      <family val="2"/>
      <scheme val="minor"/>
    </font>
    <font>
      <sz val="12"/>
      <name val="Arial"/>
      <family val="2"/>
    </font>
    <font>
      <b/>
      <sz val="11"/>
      <name val="Arial"/>
      <family val="2"/>
    </font>
    <font>
      <b/>
      <i/>
      <sz val="14"/>
      <name val="Arial"/>
      <family val="2"/>
    </font>
    <font>
      <b/>
      <sz val="14"/>
      <color theme="4" tint="-0.499984740745262"/>
      <name val="Arial"/>
      <family val="2"/>
    </font>
    <font>
      <sz val="12"/>
      <color theme="1"/>
      <name val="Calibri"/>
      <family val="2"/>
      <scheme val="minor"/>
    </font>
    <font>
      <sz val="11"/>
      <name val="Arial"/>
      <family val="2"/>
    </font>
    <font>
      <b/>
      <sz val="12"/>
      <color theme="1"/>
      <name val="Calibri"/>
      <family val="2"/>
      <scheme val="minor"/>
    </font>
    <font>
      <u/>
      <sz val="11"/>
      <color theme="10"/>
      <name val="Calibri"/>
      <family val="2"/>
      <scheme val="minor"/>
    </font>
    <font>
      <sz val="8"/>
      <name val="Calibri"/>
      <family val="2"/>
      <scheme val="minor"/>
    </font>
  </fonts>
  <fills count="12">
    <fill>
      <patternFill patternType="none"/>
    </fill>
    <fill>
      <patternFill patternType="gray125"/>
    </fill>
    <fill>
      <patternFill patternType="solid">
        <fgColor theme="3"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lightUp"/>
    </fill>
    <fill>
      <patternFill patternType="solid">
        <fgColor theme="5" tint="0.59999389629810485"/>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79998168889431442"/>
        <bgColor indexed="64"/>
      </patternFill>
    </fill>
  </fills>
  <borders count="51">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5">
    <xf numFmtId="0" fontId="0" fillId="0" borderId="0"/>
    <xf numFmtId="0" fontId="1" fillId="0" borderId="0"/>
    <xf numFmtId="164" fontId="17" fillId="0" borderId="0" applyFont="0" applyFill="0" applyBorder="0" applyAlignment="0" applyProtection="0"/>
    <xf numFmtId="0" fontId="1" fillId="0" borderId="0"/>
    <xf numFmtId="0" fontId="44" fillId="0" borderId="0" applyNumberFormat="0" applyFill="0" applyBorder="0" applyAlignment="0" applyProtection="0"/>
  </cellStyleXfs>
  <cellXfs count="249">
    <xf numFmtId="0" fontId="0" fillId="0" borderId="0" xfId="0"/>
    <xf numFmtId="0" fontId="0" fillId="0" borderId="0" xfId="0" applyAlignment="1">
      <alignment horizontal="center" vertical="center"/>
    </xf>
    <xf numFmtId="0" fontId="0" fillId="0" borderId="0" xfId="0" applyBorder="1"/>
    <xf numFmtId="0" fontId="0" fillId="0" borderId="3" xfId="0" applyBorder="1"/>
    <xf numFmtId="0" fontId="0" fillId="0" borderId="9" xfId="0" applyBorder="1"/>
    <xf numFmtId="0" fontId="0" fillId="0" borderId="10" xfId="0" applyBorder="1"/>
    <xf numFmtId="0" fontId="0" fillId="0" borderId="11" xfId="0" applyBorder="1"/>
    <xf numFmtId="0" fontId="7" fillId="0" borderId="5" xfId="0" applyFont="1" applyBorder="1" applyAlignment="1">
      <alignment horizontal="left" vertical="center" indent="12"/>
    </xf>
    <xf numFmtId="0" fontId="0" fillId="0" borderId="8" xfId="0" applyBorder="1"/>
    <xf numFmtId="0" fontId="8" fillId="0" borderId="5" xfId="0" applyFont="1" applyBorder="1" applyAlignment="1">
      <alignment horizontal="left" vertical="center" indent="12"/>
    </xf>
    <xf numFmtId="0" fontId="8" fillId="0" borderId="5" xfId="0" applyFont="1" applyBorder="1" applyAlignment="1">
      <alignment vertical="center"/>
    </xf>
    <xf numFmtId="0" fontId="9" fillId="0" borderId="6" xfId="0" applyFont="1" applyBorder="1" applyAlignment="1">
      <alignment horizontal="left" vertical="center" indent="12"/>
    </xf>
    <xf numFmtId="0" fontId="0" fillId="0" borderId="1" xfId="0" applyBorder="1"/>
    <xf numFmtId="0" fontId="0" fillId="0" borderId="7" xfId="0" applyBorder="1"/>
    <xf numFmtId="0" fontId="0" fillId="0" borderId="0" xfId="0" applyAlignment="1">
      <alignment vertical="center"/>
    </xf>
    <xf numFmtId="166" fontId="0" fillId="0" borderId="0" xfId="2" applyNumberFormat="1" applyFont="1" applyBorder="1" applyAlignment="1"/>
    <xf numFmtId="166" fontId="0" fillId="0" borderId="0" xfId="2" applyNumberFormat="1" applyFont="1"/>
    <xf numFmtId="0" fontId="3" fillId="0" borderId="12" xfId="1" applyNumberFormat="1" applyFont="1" applyBorder="1" applyAlignment="1">
      <alignment horizontal="center"/>
    </xf>
    <xf numFmtId="165" fontId="2" fillId="0" borderId="12" xfId="1" applyNumberFormat="1" applyFont="1" applyBorder="1" applyAlignment="1">
      <alignment horizontal="center"/>
    </xf>
    <xf numFmtId="0" fontId="3" fillId="5" borderId="12"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2" xfId="1" applyFont="1" applyFill="1" applyBorder="1" applyAlignment="1">
      <alignment horizontal="center" vertical="center" wrapText="1"/>
    </xf>
    <xf numFmtId="0" fontId="3" fillId="0" borderId="12" xfId="1" applyFont="1" applyBorder="1" applyAlignment="1">
      <alignment horizontal="left" vertical="center"/>
    </xf>
    <xf numFmtId="0" fontId="2" fillId="0" borderId="12" xfId="1" applyFont="1" applyBorder="1" applyAlignment="1">
      <alignment horizontal="center"/>
    </xf>
    <xf numFmtId="0" fontId="15" fillId="0" borderId="12" xfId="1" applyFont="1" applyBorder="1" applyAlignment="1">
      <alignment horizontal="center"/>
    </xf>
    <xf numFmtId="0" fontId="5" fillId="2" borderId="14" xfId="1" applyFont="1" applyFill="1" applyBorder="1" applyAlignment="1">
      <alignment horizontal="center" vertical="center"/>
    </xf>
    <xf numFmtId="0" fontId="5" fillId="2" borderId="13" xfId="1" applyFont="1" applyFill="1" applyBorder="1" applyAlignment="1">
      <alignment horizontal="center" vertical="center" wrapText="1"/>
    </xf>
    <xf numFmtId="166" fontId="5" fillId="2" borderId="15" xfId="2" applyNumberFormat="1" applyFont="1" applyFill="1" applyBorder="1" applyAlignment="1">
      <alignment horizontal="center" vertical="center"/>
    </xf>
    <xf numFmtId="0" fontId="3" fillId="4" borderId="12" xfId="1" applyFont="1" applyFill="1" applyBorder="1" applyAlignment="1">
      <alignment horizontal="center"/>
    </xf>
    <xf numFmtId="0" fontId="16" fillId="5" borderId="12" xfId="1" applyFont="1" applyFill="1" applyBorder="1" applyAlignment="1">
      <alignment horizontal="left"/>
    </xf>
    <xf numFmtId="0" fontId="22" fillId="0" borderId="5"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right" vertical="center" wrapText="1"/>
    </xf>
    <xf numFmtId="0" fontId="3" fillId="4" borderId="12" xfId="0" applyFont="1" applyFill="1" applyBorder="1" applyAlignment="1">
      <alignment horizontal="center" vertical="center"/>
    </xf>
    <xf numFmtId="0" fontId="1" fillId="0" borderId="12" xfId="0" applyFont="1" applyBorder="1" applyAlignment="1">
      <alignment vertical="center" wrapText="1"/>
    </xf>
    <xf numFmtId="0" fontId="3" fillId="0" borderId="12" xfId="0" applyFont="1" applyBorder="1" applyAlignment="1">
      <alignment vertical="center" wrapText="1"/>
    </xf>
    <xf numFmtId="4" fontId="3" fillId="0" borderId="12" xfId="0" applyNumberFormat="1" applyFont="1" applyBorder="1" applyAlignment="1">
      <alignment horizontal="center" vertical="center"/>
    </xf>
    <xf numFmtId="9" fontId="1" fillId="0" borderId="12" xfId="0" applyNumberFormat="1" applyFont="1" applyBorder="1" applyAlignment="1">
      <alignment horizontal="left" vertical="center" wrapText="1"/>
    </xf>
    <xf numFmtId="4" fontId="1" fillId="0" borderId="12" xfId="0" applyNumberFormat="1" applyFont="1" applyBorder="1" applyAlignment="1">
      <alignment horizontal="center" vertical="center"/>
    </xf>
    <xf numFmtId="4" fontId="0" fillId="3" borderId="12" xfId="0" applyNumberFormat="1" applyFill="1" applyBorder="1" applyAlignment="1">
      <alignment vertical="center"/>
    </xf>
    <xf numFmtId="4" fontId="4" fillId="3" borderId="12" xfId="0" applyNumberFormat="1" applyFont="1" applyFill="1" applyBorder="1" applyAlignment="1">
      <alignment vertical="center"/>
    </xf>
    <xf numFmtId="4" fontId="0" fillId="4" borderId="12" xfId="0" applyNumberFormat="1" applyFill="1" applyBorder="1" applyAlignment="1">
      <alignment vertical="center"/>
    </xf>
    <xf numFmtId="4" fontId="25" fillId="2" borderId="12" xfId="0" applyNumberFormat="1" applyFont="1" applyFill="1" applyBorder="1" applyAlignment="1">
      <alignment vertical="center"/>
    </xf>
    <xf numFmtId="4" fontId="31" fillId="2" borderId="12" xfId="0" applyNumberFormat="1" applyFont="1" applyFill="1" applyBorder="1" applyAlignment="1">
      <alignment horizontal="right" vertical="center"/>
    </xf>
    <xf numFmtId="0" fontId="3" fillId="0" borderId="12" xfId="1" applyFont="1" applyBorder="1" applyAlignment="1">
      <alignment horizontal="center" vertical="center"/>
    </xf>
    <xf numFmtId="0" fontId="16" fillId="4" borderId="12" xfId="1" applyFont="1" applyFill="1" applyBorder="1" applyAlignment="1"/>
    <xf numFmtId="0" fontId="26" fillId="0" borderId="0" xfId="0" applyFont="1"/>
    <xf numFmtId="166" fontId="26" fillId="0" borderId="0" xfId="2" applyNumberFormat="1" applyFont="1"/>
    <xf numFmtId="0" fontId="22" fillId="8" borderId="4" xfId="0" applyFont="1" applyFill="1" applyBorder="1" applyAlignment="1">
      <alignment vertical="center" wrapText="1"/>
    </xf>
    <xf numFmtId="0" fontId="0" fillId="5" borderId="12" xfId="0" applyFill="1" applyBorder="1" applyAlignment="1">
      <alignment horizontal="center" vertical="center"/>
    </xf>
    <xf numFmtId="0" fontId="18" fillId="5" borderId="12" xfId="0" applyFont="1" applyFill="1" applyBorder="1" applyAlignment="1">
      <alignment horizontal="center" vertical="center" wrapText="1"/>
    </xf>
    <xf numFmtId="0" fontId="3" fillId="0" borderId="12" xfId="0" applyFont="1" applyBorder="1" applyAlignment="1">
      <alignment horizontal="left" vertical="center" wrapText="1"/>
    </xf>
    <xf numFmtId="1" fontId="1" fillId="0" borderId="12" xfId="0" applyNumberFormat="1" applyFont="1" applyBorder="1" applyAlignment="1">
      <alignment horizontal="center" vertical="center"/>
    </xf>
    <xf numFmtId="166" fontId="3" fillId="6" borderId="12" xfId="2" applyNumberFormat="1" applyFont="1" applyFill="1" applyBorder="1" applyAlignment="1">
      <alignment horizontal="center"/>
    </xf>
    <xf numFmtId="4" fontId="1" fillId="3" borderId="12" xfId="1" applyNumberFormat="1" applyFont="1" applyFill="1" applyBorder="1" applyAlignment="1">
      <alignment horizontal="center"/>
    </xf>
    <xf numFmtId="4" fontId="3" fillId="3" borderId="12" xfId="1" applyNumberFormat="1" applyFont="1" applyFill="1" applyBorder="1" applyAlignment="1">
      <alignment horizontal="center"/>
    </xf>
    <xf numFmtId="0" fontId="3" fillId="0" borderId="12" xfId="1" applyFont="1" applyBorder="1" applyAlignment="1">
      <alignment horizontal="center"/>
    </xf>
    <xf numFmtId="166" fontId="24" fillId="0" borderId="0" xfId="2" applyNumberFormat="1" applyFont="1" applyAlignment="1">
      <alignment horizontal="center" vertical="center"/>
    </xf>
    <xf numFmtId="0" fontId="22" fillId="0" borderId="9"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5" fillId="2" borderId="13" xfId="1" applyFont="1" applyFill="1" applyBorder="1" applyAlignment="1">
      <alignment horizontal="center" vertical="center" wrapText="1"/>
    </xf>
    <xf numFmtId="0" fontId="26" fillId="0" borderId="0" xfId="0" applyFont="1" applyAlignment="1">
      <alignment vertical="center"/>
    </xf>
    <xf numFmtId="0" fontId="5" fillId="2" borderId="14" xfId="1" applyFont="1" applyFill="1" applyBorder="1" applyAlignment="1">
      <alignment vertical="center" wrapText="1"/>
    </xf>
    <xf numFmtId="0" fontId="5" fillId="2" borderId="15" xfId="1" applyFont="1" applyFill="1" applyBorder="1" applyAlignment="1">
      <alignment vertical="center" wrapText="1"/>
    </xf>
    <xf numFmtId="167" fontId="3" fillId="9" borderId="12" xfId="2" applyNumberFormat="1" applyFont="1" applyFill="1" applyBorder="1" applyAlignment="1">
      <alignment horizontal="center"/>
    </xf>
    <xf numFmtId="168" fontId="3" fillId="9" borderId="12" xfId="2" applyNumberFormat="1" applyFont="1" applyFill="1" applyBorder="1" applyAlignment="1">
      <alignment horizontal="center"/>
    </xf>
    <xf numFmtId="166" fontId="3" fillId="9" borderId="12" xfId="2" applyNumberFormat="1" applyFont="1" applyFill="1" applyBorder="1" applyAlignment="1">
      <alignment horizontal="center"/>
    </xf>
    <xf numFmtId="165" fontId="34" fillId="3" borderId="14" xfId="1" applyNumberFormat="1" applyFont="1" applyFill="1" applyBorder="1" applyAlignment="1">
      <alignment vertical="center"/>
    </xf>
    <xf numFmtId="165" fontId="34" fillId="3" borderId="13" xfId="1" applyNumberFormat="1" applyFont="1" applyFill="1" applyBorder="1" applyAlignment="1">
      <alignment vertical="center"/>
    </xf>
    <xf numFmtId="0" fontId="3" fillId="4" borderId="21" xfId="0" applyFont="1" applyFill="1" applyBorder="1" applyAlignment="1">
      <alignment horizontal="center" vertical="center"/>
    </xf>
    <xf numFmtId="4" fontId="0" fillId="10" borderId="22" xfId="0" applyNumberFormat="1" applyFill="1" applyBorder="1" applyAlignment="1">
      <alignment vertical="center"/>
    </xf>
    <xf numFmtId="4" fontId="10" fillId="5" borderId="17" xfId="0" applyNumberFormat="1" applyFont="1" applyFill="1" applyBorder="1" applyAlignment="1">
      <alignment vertical="center"/>
    </xf>
    <xf numFmtId="0" fontId="0" fillId="5" borderId="34" xfId="0" applyFill="1" applyBorder="1" applyAlignment="1">
      <alignment horizontal="center" vertical="center"/>
    </xf>
    <xf numFmtId="4" fontId="0" fillId="10" borderId="35" xfId="0" applyNumberFormat="1" applyFill="1" applyBorder="1" applyAlignment="1">
      <alignment vertical="center"/>
    </xf>
    <xf numFmtId="0" fontId="3" fillId="9" borderId="12" xfId="1" applyFont="1" applyFill="1" applyBorder="1" applyAlignment="1">
      <alignment horizontal="center" vertical="center"/>
    </xf>
    <xf numFmtId="0" fontId="1" fillId="0" borderId="12" xfId="0" applyFont="1" applyBorder="1" applyAlignment="1">
      <alignment horizontal="left" vertical="center" wrapText="1"/>
    </xf>
    <xf numFmtId="0" fontId="3" fillId="4" borderId="13" xfId="0" applyFont="1" applyFill="1" applyBorder="1" applyAlignment="1">
      <alignment horizontal="center" vertical="center"/>
    </xf>
    <xf numFmtId="0" fontId="3" fillId="0" borderId="12" xfId="1" applyNumberFormat="1" applyFont="1" applyBorder="1" applyAlignment="1">
      <alignment horizontal="center" vertical="center"/>
    </xf>
    <xf numFmtId="4" fontId="21" fillId="9" borderId="33" xfId="1" applyNumberFormat="1" applyFont="1" applyFill="1" applyBorder="1" applyAlignment="1">
      <alignment vertical="center"/>
    </xf>
    <xf numFmtId="4" fontId="21" fillId="9" borderId="26" xfId="1" applyNumberFormat="1" applyFont="1" applyFill="1" applyBorder="1" applyAlignment="1">
      <alignment vertical="center"/>
    </xf>
    <xf numFmtId="4" fontId="43" fillId="7" borderId="26" xfId="0" applyNumberFormat="1" applyFont="1" applyFill="1" applyBorder="1" applyAlignment="1">
      <alignment vertical="center"/>
    </xf>
    <xf numFmtId="4" fontId="43" fillId="7" borderId="33" xfId="0" applyNumberFormat="1" applyFont="1" applyFill="1" applyBorder="1" applyAlignment="1">
      <alignment vertical="center"/>
    </xf>
    <xf numFmtId="0" fontId="22" fillId="8" borderId="2" xfId="0" applyFont="1" applyFill="1" applyBorder="1" applyAlignment="1">
      <alignment horizontal="center" vertical="center" wrapText="1"/>
    </xf>
    <xf numFmtId="0" fontId="3" fillId="4" borderId="40" xfId="0" applyFont="1" applyFill="1" applyBorder="1" applyAlignment="1">
      <alignment horizontal="center" vertical="center"/>
    </xf>
    <xf numFmtId="165" fontId="34" fillId="3" borderId="15" xfId="1" applyNumberFormat="1" applyFont="1" applyFill="1" applyBorder="1" applyAlignment="1">
      <alignment horizontal="center" vertical="center"/>
    </xf>
    <xf numFmtId="0" fontId="22" fillId="0" borderId="0" xfId="0" applyFont="1" applyAlignment="1">
      <alignment horizontal="center" vertical="center" wrapText="1"/>
    </xf>
    <xf numFmtId="0" fontId="40" fillId="2" borderId="18" xfId="1" applyFont="1" applyFill="1" applyBorder="1" applyAlignment="1">
      <alignment horizontal="center" vertical="center"/>
    </xf>
    <xf numFmtId="0" fontId="40" fillId="2" borderId="19" xfId="1" applyFont="1" applyFill="1" applyBorder="1" applyAlignment="1">
      <alignment horizontal="center" vertical="center"/>
    </xf>
    <xf numFmtId="0" fontId="40" fillId="2" borderId="19" xfId="1" applyFont="1" applyFill="1" applyBorder="1" applyAlignment="1">
      <alignment horizontal="center" vertical="center" wrapText="1"/>
    </xf>
    <xf numFmtId="0" fontId="40" fillId="2" borderId="20" xfId="1" applyFont="1" applyFill="1" applyBorder="1" applyAlignment="1">
      <alignment horizontal="center" vertical="center" wrapText="1"/>
    </xf>
    <xf numFmtId="0" fontId="0" fillId="0" borderId="5" xfId="0" applyBorder="1" applyAlignment="1">
      <alignment vertical="center"/>
    </xf>
    <xf numFmtId="0" fontId="0" fillId="0" borderId="8" xfId="0" applyBorder="1" applyAlignment="1">
      <alignment vertical="center"/>
    </xf>
    <xf numFmtId="4" fontId="43" fillId="7" borderId="22" xfId="0" applyNumberFormat="1" applyFont="1" applyFill="1" applyBorder="1" applyAlignment="1">
      <alignment vertical="center"/>
    </xf>
    <xf numFmtId="0" fontId="27" fillId="0" borderId="0" xfId="0" applyFont="1" applyAlignment="1">
      <alignment horizontal="right" vertical="center"/>
    </xf>
    <xf numFmtId="0" fontId="27" fillId="0" borderId="0" xfId="0" applyFont="1" applyAlignment="1">
      <alignment horizontal="center" vertical="center"/>
    </xf>
    <xf numFmtId="0" fontId="40" fillId="2" borderId="44" xfId="1" applyFont="1" applyFill="1" applyBorder="1" applyAlignment="1">
      <alignment horizontal="center" vertical="center"/>
    </xf>
    <xf numFmtId="0" fontId="40" fillId="2" borderId="41" xfId="1" applyFont="1" applyFill="1" applyBorder="1" applyAlignment="1">
      <alignment horizontal="center" vertical="center"/>
    </xf>
    <xf numFmtId="0" fontId="40" fillId="2" borderId="41" xfId="1" applyFont="1" applyFill="1" applyBorder="1" applyAlignment="1">
      <alignment horizontal="center" vertical="center" wrapText="1"/>
    </xf>
    <xf numFmtId="0" fontId="40" fillId="2" borderId="46" xfId="1" applyFont="1" applyFill="1" applyBorder="1" applyAlignment="1">
      <alignment horizontal="center" vertical="center" wrapText="1"/>
    </xf>
    <xf numFmtId="0" fontId="26" fillId="0" borderId="5" xfId="0" applyFont="1" applyBorder="1" applyAlignment="1">
      <alignment vertical="center"/>
    </xf>
    <xf numFmtId="4" fontId="10" fillId="5" borderId="49" xfId="0" applyNumberFormat="1" applyFont="1" applyFill="1" applyBorder="1" applyAlignment="1">
      <alignment vertical="center"/>
    </xf>
    <xf numFmtId="4" fontId="10" fillId="5" borderId="50" xfId="0" applyNumberFormat="1" applyFont="1" applyFill="1" applyBorder="1" applyAlignment="1">
      <alignment vertical="center"/>
    </xf>
    <xf numFmtId="4" fontId="44" fillId="3" borderId="12" xfId="4" applyNumberFormat="1" applyFill="1" applyBorder="1" applyAlignment="1">
      <alignment vertical="center"/>
    </xf>
    <xf numFmtId="0" fontId="16" fillId="5" borderId="14" xfId="1" applyFont="1" applyFill="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5"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4" fillId="0" borderId="3" xfId="0" applyFont="1" applyBorder="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0" xfId="0" applyFont="1" applyAlignment="1">
      <alignment horizontal="center" wrapText="1"/>
    </xf>
    <xf numFmtId="0" fontId="5" fillId="2" borderId="14"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13" xfId="1" applyFont="1" applyFill="1" applyBorder="1" applyAlignment="1">
      <alignment horizontal="left" vertical="center" wrapText="1"/>
    </xf>
    <xf numFmtId="0" fontId="4" fillId="11" borderId="12" xfId="0" applyFont="1" applyFill="1" applyBorder="1" applyAlignment="1">
      <alignment horizontal="center" vertical="center"/>
    </xf>
    <xf numFmtId="0" fontId="22" fillId="5" borderId="2"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166" fontId="24" fillId="0" borderId="0" xfId="2" applyNumberFormat="1" applyFont="1" applyBorder="1" applyAlignment="1">
      <alignment horizontal="right" vertical="center"/>
    </xf>
    <xf numFmtId="166" fontId="24" fillId="0" borderId="8" xfId="2" applyNumberFormat="1" applyFont="1" applyBorder="1" applyAlignment="1">
      <alignment horizontal="right" vertical="center"/>
    </xf>
    <xf numFmtId="0" fontId="22" fillId="8" borderId="2" xfId="0" applyFont="1" applyFill="1" applyBorder="1" applyAlignment="1">
      <alignment horizontal="center" vertical="center" wrapText="1"/>
    </xf>
    <xf numFmtId="0" fontId="22" fillId="8" borderId="4" xfId="0" applyFont="1" applyFill="1" applyBorder="1" applyAlignment="1">
      <alignment horizontal="center" vertical="center" wrapText="1"/>
    </xf>
    <xf numFmtId="0" fontId="18" fillId="5" borderId="2" xfId="3" applyFont="1" applyFill="1" applyBorder="1" applyAlignment="1">
      <alignment horizontal="left" vertical="center" wrapText="1"/>
    </xf>
    <xf numFmtId="0" fontId="18" fillId="5" borderId="3" xfId="3" applyFont="1" applyFill="1" applyBorder="1" applyAlignment="1">
      <alignment horizontal="left" vertical="center" wrapText="1"/>
    </xf>
    <xf numFmtId="0" fontId="18" fillId="5" borderId="4" xfId="3" applyFont="1" applyFill="1" applyBorder="1" applyAlignment="1">
      <alignment horizontal="left" vertical="center" wrapText="1"/>
    </xf>
    <xf numFmtId="0" fontId="0" fillId="0" borderId="16" xfId="0" applyBorder="1" applyAlignment="1">
      <alignment horizontal="center"/>
    </xf>
    <xf numFmtId="0" fontId="0" fillId="0" borderId="14" xfId="0" applyBorder="1" applyAlignment="1">
      <alignment horizontal="left" vertical="center"/>
    </xf>
    <xf numFmtId="0" fontId="0" fillId="0" borderId="15" xfId="0" applyBorder="1" applyAlignment="1">
      <alignment horizontal="left" vertical="center"/>
    </xf>
    <xf numFmtId="0" fontId="0" fillId="0" borderId="13" xfId="0" applyBorder="1" applyAlignment="1">
      <alignment horizontal="left" vertical="center"/>
    </xf>
    <xf numFmtId="0" fontId="26" fillId="0" borderId="14" xfId="0" applyFont="1" applyBorder="1" applyAlignment="1">
      <alignment horizontal="right" vertical="center"/>
    </xf>
    <xf numFmtId="0" fontId="26" fillId="0" borderId="15" xfId="0" applyFont="1" applyBorder="1" applyAlignment="1">
      <alignment horizontal="right" vertical="center"/>
    </xf>
    <xf numFmtId="0" fontId="26" fillId="0" borderId="13" xfId="0" applyFont="1" applyBorder="1" applyAlignment="1">
      <alignment horizontal="right" vertical="center"/>
    </xf>
    <xf numFmtId="0" fontId="0" fillId="0" borderId="12" xfId="0" applyBorder="1" applyAlignment="1">
      <alignment horizontal="left" vertical="center"/>
    </xf>
    <xf numFmtId="0" fontId="26" fillId="0" borderId="12" xfId="0" applyFont="1" applyBorder="1" applyAlignment="1">
      <alignment horizontal="righ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wrapText="1"/>
    </xf>
    <xf numFmtId="0" fontId="30" fillId="2" borderId="12" xfId="0" applyFont="1" applyFill="1" applyBorder="1" applyAlignment="1">
      <alignment horizontal="right" vertical="center"/>
    </xf>
    <xf numFmtId="0" fontId="32" fillId="2" borderId="12" xfId="0" applyFont="1" applyFill="1" applyBorder="1" applyAlignment="1">
      <alignment horizontal="right" vertical="center"/>
    </xf>
    <xf numFmtId="0" fontId="20" fillId="0" borderId="14" xfId="0" applyFont="1" applyBorder="1" applyAlignment="1">
      <alignment horizontal="right" vertical="center"/>
    </xf>
    <xf numFmtId="0" fontId="20" fillId="0" borderId="15" xfId="0" applyFont="1" applyBorder="1" applyAlignment="1">
      <alignment horizontal="right" vertical="center"/>
    </xf>
    <xf numFmtId="165" fontId="34" fillId="3" borderId="12" xfId="1" applyNumberFormat="1" applyFont="1" applyFill="1" applyBorder="1" applyAlignment="1">
      <alignment horizontal="center" vertical="center"/>
    </xf>
    <xf numFmtId="0" fontId="3" fillId="9" borderId="14" xfId="1" applyFont="1" applyFill="1" applyBorder="1" applyAlignment="1">
      <alignment horizontal="center" vertical="center"/>
    </xf>
    <xf numFmtId="0" fontId="3" fillId="9" borderId="15" xfId="1" applyFont="1" applyFill="1" applyBorder="1" applyAlignment="1">
      <alignment horizontal="center" vertical="center"/>
    </xf>
    <xf numFmtId="0" fontId="3" fillId="9" borderId="13" xfId="1" applyFont="1" applyFill="1" applyBorder="1" applyAlignment="1">
      <alignment horizontal="center" vertical="center"/>
    </xf>
    <xf numFmtId="0" fontId="19" fillId="4" borderId="14" xfId="1" applyFont="1" applyFill="1" applyBorder="1" applyAlignment="1">
      <alignment horizontal="right" vertical="center"/>
    </xf>
    <xf numFmtId="0" fontId="19" fillId="4" borderId="15" xfId="1" applyFont="1" applyFill="1" applyBorder="1" applyAlignment="1">
      <alignment horizontal="right" vertical="center"/>
    </xf>
    <xf numFmtId="0" fontId="16" fillId="5" borderId="14" xfId="1" applyFont="1" applyFill="1" applyBorder="1" applyAlignment="1">
      <alignment horizontal="left"/>
    </xf>
    <xf numFmtId="0" fontId="16" fillId="5" borderId="15" xfId="1" applyFont="1" applyFill="1" applyBorder="1" applyAlignment="1">
      <alignment horizontal="left"/>
    </xf>
    <xf numFmtId="0" fontId="16" fillId="5" borderId="13" xfId="1" applyFont="1" applyFill="1" applyBorder="1" applyAlignment="1">
      <alignment horizontal="left"/>
    </xf>
    <xf numFmtId="165" fontId="34" fillId="3" borderId="14" xfId="1" applyNumberFormat="1" applyFont="1" applyFill="1" applyBorder="1" applyAlignment="1">
      <alignment horizontal="center" vertical="center"/>
    </xf>
    <xf numFmtId="165" fontId="34" fillId="3" borderId="15" xfId="1" applyNumberFormat="1" applyFont="1" applyFill="1" applyBorder="1" applyAlignment="1">
      <alignment horizontal="center" vertical="center"/>
    </xf>
    <xf numFmtId="165" fontId="34" fillId="3" borderId="13" xfId="1" applyNumberFormat="1" applyFont="1" applyFill="1" applyBorder="1" applyAlignment="1">
      <alignment horizontal="center" vertical="center"/>
    </xf>
    <xf numFmtId="166" fontId="24" fillId="0" borderId="0" xfId="2" applyNumberFormat="1" applyFont="1" applyAlignment="1">
      <alignment horizontal="right" vertical="center"/>
    </xf>
    <xf numFmtId="0" fontId="21" fillId="3" borderId="14" xfId="1" applyFont="1" applyFill="1" applyBorder="1" applyAlignment="1">
      <alignment horizontal="center" vertical="center"/>
    </xf>
    <xf numFmtId="0" fontId="21" fillId="3" borderId="15" xfId="1" applyFont="1" applyFill="1" applyBorder="1" applyAlignment="1">
      <alignment horizontal="center" vertical="center"/>
    </xf>
    <xf numFmtId="0" fontId="21" fillId="3" borderId="13" xfId="1" applyFont="1" applyFill="1" applyBorder="1" applyAlignment="1">
      <alignment horizontal="center" vertical="center"/>
    </xf>
    <xf numFmtId="0" fontId="19" fillId="4" borderId="13" xfId="1" applyFont="1" applyFill="1" applyBorder="1" applyAlignment="1">
      <alignment horizontal="right" vertical="center"/>
    </xf>
    <xf numFmtId="0" fontId="3" fillId="4" borderId="38" xfId="0" applyFont="1" applyFill="1" applyBorder="1" applyAlignment="1">
      <alignment horizontal="center" vertical="center"/>
    </xf>
    <xf numFmtId="0" fontId="3" fillId="4" borderId="39" xfId="0" applyFont="1" applyFill="1" applyBorder="1" applyAlignment="1">
      <alignment horizontal="center" vertical="center"/>
    </xf>
    <xf numFmtId="0" fontId="3" fillId="4" borderId="40" xfId="0" applyFont="1" applyFill="1" applyBorder="1" applyAlignment="1">
      <alignment horizontal="center" vertical="center"/>
    </xf>
    <xf numFmtId="0" fontId="36" fillId="5" borderId="30" xfId="0" applyFont="1" applyFill="1" applyBorder="1" applyAlignment="1">
      <alignment horizontal="right" vertical="center"/>
    </xf>
    <xf numFmtId="0" fontId="36" fillId="5" borderId="31" xfId="0" applyFont="1" applyFill="1" applyBorder="1" applyAlignment="1">
      <alignment horizontal="right" vertical="center"/>
    </xf>
    <xf numFmtId="0" fontId="36" fillId="5" borderId="45" xfId="0" applyFont="1" applyFill="1" applyBorder="1" applyAlignment="1">
      <alignment horizontal="right" vertical="center"/>
    </xf>
    <xf numFmtId="0" fontId="19" fillId="7" borderId="21" xfId="0" applyFont="1" applyFill="1" applyBorder="1" applyAlignment="1">
      <alignment horizontal="right" vertical="center"/>
    </xf>
    <xf numFmtId="0" fontId="19" fillId="7" borderId="12" xfId="0" applyFont="1" applyFill="1" applyBorder="1" applyAlignment="1">
      <alignment horizontal="right" vertical="center"/>
    </xf>
    <xf numFmtId="0" fontId="39" fillId="9" borderId="6" xfId="1" applyFont="1" applyFill="1" applyBorder="1" applyAlignment="1">
      <alignment horizontal="right" vertical="center"/>
    </xf>
    <xf numFmtId="0" fontId="39" fillId="9" borderId="1" xfId="1" applyFont="1" applyFill="1" applyBorder="1" applyAlignment="1">
      <alignment horizontal="right" vertical="center"/>
    </xf>
    <xf numFmtId="0" fontId="39" fillId="9" borderId="32" xfId="1" applyFont="1" applyFill="1" applyBorder="1" applyAlignment="1">
      <alignment horizontal="right" vertical="center"/>
    </xf>
    <xf numFmtId="0" fontId="36" fillId="5" borderId="21" xfId="0" applyFont="1" applyFill="1" applyBorder="1" applyAlignment="1">
      <alignment horizontal="right" vertical="center"/>
    </xf>
    <xf numFmtId="0" fontId="36" fillId="5" borderId="12" xfId="0" applyFont="1" applyFill="1" applyBorder="1" applyAlignment="1">
      <alignment horizontal="right" vertical="center"/>
    </xf>
    <xf numFmtId="0" fontId="36" fillId="5" borderId="14" xfId="0" applyFont="1" applyFill="1" applyBorder="1" applyAlignment="1">
      <alignment horizontal="right" vertical="center"/>
    </xf>
    <xf numFmtId="0" fontId="28" fillId="0" borderId="0" xfId="0" applyFont="1" applyAlignment="1">
      <alignment horizontal="left" vertical="center"/>
    </xf>
    <xf numFmtId="0" fontId="21" fillId="9" borderId="2" xfId="1" applyFont="1" applyFill="1" applyBorder="1" applyAlignment="1">
      <alignment horizontal="center" vertical="center"/>
    </xf>
    <xf numFmtId="0" fontId="21" fillId="9" borderId="3" xfId="1" applyFont="1" applyFill="1" applyBorder="1" applyAlignment="1">
      <alignment horizontal="center" vertical="center"/>
    </xf>
    <xf numFmtId="0" fontId="21" fillId="9" borderId="4" xfId="1" applyFont="1" applyFill="1" applyBorder="1" applyAlignment="1">
      <alignment horizontal="center" vertical="center"/>
    </xf>
    <xf numFmtId="0" fontId="38" fillId="3" borderId="47" xfId="0" applyFont="1" applyFill="1" applyBorder="1" applyAlignment="1">
      <alignment horizontal="center" vertical="center" wrapText="1"/>
    </xf>
    <xf numFmtId="0" fontId="38" fillId="3" borderId="16" xfId="0" applyFont="1" applyFill="1" applyBorder="1" applyAlignment="1">
      <alignment horizontal="center" vertical="center" wrapText="1"/>
    </xf>
    <xf numFmtId="0" fontId="38" fillId="3" borderId="48" xfId="0" applyFont="1" applyFill="1" applyBorder="1" applyAlignment="1">
      <alignment horizontal="center" vertical="center" wrapText="1"/>
    </xf>
    <xf numFmtId="0" fontId="3" fillId="4" borderId="42"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44" xfId="0" applyFont="1" applyFill="1" applyBorder="1" applyAlignment="1">
      <alignment horizontal="center" vertical="center"/>
    </xf>
    <xf numFmtId="0" fontId="38" fillId="3" borderId="5" xfId="0" applyFont="1" applyFill="1" applyBorder="1" applyAlignment="1">
      <alignment horizontal="center" vertical="center" wrapText="1"/>
    </xf>
    <xf numFmtId="0" fontId="38" fillId="3" borderId="0" xfId="0" applyFont="1" applyFill="1" applyAlignment="1">
      <alignment horizontal="center" vertical="center" wrapText="1"/>
    </xf>
    <xf numFmtId="0" fontId="38" fillId="3" borderId="8" xfId="0" applyFont="1" applyFill="1" applyBorder="1" applyAlignment="1">
      <alignment horizontal="center" vertical="center" wrapText="1"/>
    </xf>
    <xf numFmtId="0" fontId="16" fillId="7" borderId="21" xfId="1" applyFont="1" applyFill="1" applyBorder="1" applyAlignment="1">
      <alignment horizontal="center" vertical="center"/>
    </xf>
    <xf numFmtId="0" fontId="16" fillId="7" borderId="12" xfId="1" applyFont="1" applyFill="1" applyBorder="1" applyAlignment="1">
      <alignment horizontal="center" vertical="center"/>
    </xf>
    <xf numFmtId="0" fontId="16" fillId="7" borderId="22" xfId="1" applyFont="1" applyFill="1" applyBorder="1" applyAlignment="1">
      <alignment horizontal="center" vertical="center"/>
    </xf>
    <xf numFmtId="0" fontId="16" fillId="7" borderId="21" xfId="0" applyFont="1" applyFill="1" applyBorder="1" applyAlignment="1">
      <alignment horizontal="center" vertical="center" wrapText="1"/>
    </xf>
    <xf numFmtId="0" fontId="16" fillId="7" borderId="13" xfId="0" applyFont="1" applyFill="1" applyBorder="1" applyAlignment="1">
      <alignment horizontal="center" vertical="center" wrapText="1"/>
    </xf>
    <xf numFmtId="0" fontId="16" fillId="7" borderId="12" xfId="0" applyFont="1" applyFill="1" applyBorder="1" applyAlignment="1">
      <alignment horizontal="center" vertical="center" wrapText="1"/>
    </xf>
    <xf numFmtId="0" fontId="16" fillId="7" borderId="22" xfId="0" applyFont="1" applyFill="1" applyBorder="1" applyAlignment="1">
      <alignment horizontal="center" vertical="center" wrapText="1"/>
    </xf>
    <xf numFmtId="9" fontId="38" fillId="3" borderId="21" xfId="0" applyNumberFormat="1" applyFont="1" applyFill="1" applyBorder="1" applyAlignment="1">
      <alignment horizontal="center" vertical="center" wrapText="1"/>
    </xf>
    <xf numFmtId="9" fontId="38" fillId="3" borderId="13" xfId="0" applyNumberFormat="1" applyFont="1" applyFill="1" applyBorder="1" applyAlignment="1">
      <alignment horizontal="center" vertical="center" wrapText="1"/>
    </xf>
    <xf numFmtId="9" fontId="38" fillId="3" borderId="12" xfId="0" applyNumberFormat="1" applyFont="1" applyFill="1" applyBorder="1" applyAlignment="1">
      <alignment horizontal="center" vertical="center" wrapText="1"/>
    </xf>
    <xf numFmtId="9" fontId="38" fillId="3" borderId="22" xfId="0" applyNumberFormat="1" applyFont="1" applyFill="1" applyBorder="1" applyAlignment="1">
      <alignment horizontal="center" vertical="center" wrapText="1"/>
    </xf>
    <xf numFmtId="0" fontId="3" fillId="4" borderId="38" xfId="0" applyFont="1" applyFill="1" applyBorder="1" applyAlignment="1">
      <alignment horizontal="center" vertical="center" wrapText="1"/>
    </xf>
    <xf numFmtId="0" fontId="19" fillId="7" borderId="30" xfId="0" applyFont="1" applyFill="1" applyBorder="1" applyAlignment="1">
      <alignment horizontal="right" vertical="center"/>
    </xf>
    <xf numFmtId="0" fontId="19" fillId="7" borderId="25" xfId="0" applyFont="1" applyFill="1" applyBorder="1" applyAlignment="1">
      <alignment horizontal="right" vertical="center"/>
    </xf>
    <xf numFmtId="0" fontId="19" fillId="7" borderId="31" xfId="0" applyFont="1" applyFill="1" applyBorder="1" applyAlignment="1">
      <alignment horizontal="right" vertical="center"/>
    </xf>
    <xf numFmtId="0" fontId="16" fillId="7" borderId="18" xfId="1" applyFont="1" applyFill="1" applyBorder="1" applyAlignment="1">
      <alignment horizontal="center" vertical="center"/>
    </xf>
    <xf numFmtId="0" fontId="16" fillId="7" borderId="37" xfId="1" applyFont="1" applyFill="1" applyBorder="1" applyAlignment="1">
      <alignment horizontal="center" vertical="center"/>
    </xf>
    <xf numFmtId="0" fontId="16" fillId="7" borderId="19" xfId="1" applyFont="1" applyFill="1" applyBorder="1" applyAlignment="1">
      <alignment horizontal="center" vertical="center"/>
    </xf>
    <xf numFmtId="0" fontId="16" fillId="7" borderId="20" xfId="1" applyFont="1" applyFill="1" applyBorder="1" applyAlignment="1">
      <alignment horizontal="center" vertical="center"/>
    </xf>
    <xf numFmtId="0" fontId="16" fillId="7" borderId="27" xfId="1" applyFont="1" applyFill="1" applyBorder="1" applyAlignment="1">
      <alignment horizontal="center" vertical="center" wrapText="1"/>
    </xf>
    <xf numFmtId="0" fontId="16" fillId="7" borderId="37" xfId="1" applyFont="1" applyFill="1" applyBorder="1" applyAlignment="1">
      <alignment horizontal="center" vertical="center" wrapText="1"/>
    </xf>
    <xf numFmtId="0" fontId="16" fillId="7" borderId="19" xfId="1" applyFont="1" applyFill="1" applyBorder="1" applyAlignment="1">
      <alignment horizontal="center" vertical="center" wrapText="1"/>
    </xf>
    <xf numFmtId="0" fontId="16" fillId="7" borderId="20" xfId="1" applyFont="1" applyFill="1" applyBorder="1" applyAlignment="1">
      <alignment horizontal="center" vertical="center" wrapText="1"/>
    </xf>
    <xf numFmtId="0" fontId="21" fillId="9" borderId="21" xfId="1" applyFont="1" applyFill="1" applyBorder="1" applyAlignment="1">
      <alignment horizontal="center" vertical="center"/>
    </xf>
    <xf numFmtId="0" fontId="21" fillId="9" borderId="12" xfId="1" applyFont="1" applyFill="1" applyBorder="1" applyAlignment="1">
      <alignment horizontal="center" vertical="center"/>
    </xf>
    <xf numFmtId="0" fontId="21" fillId="9" borderId="22" xfId="1" applyFont="1" applyFill="1" applyBorder="1" applyAlignment="1">
      <alignment horizontal="center" vertical="center"/>
    </xf>
    <xf numFmtId="0" fontId="21" fillId="9" borderId="18" xfId="1" applyFont="1" applyFill="1" applyBorder="1" applyAlignment="1">
      <alignment horizontal="center" vertical="center"/>
    </xf>
    <xf numFmtId="0" fontId="21" fillId="9" borderId="37" xfId="1" applyFont="1" applyFill="1" applyBorder="1" applyAlignment="1">
      <alignment horizontal="center" vertical="center"/>
    </xf>
    <xf numFmtId="0" fontId="21" fillId="9" borderId="19" xfId="1" applyFont="1" applyFill="1" applyBorder="1" applyAlignment="1">
      <alignment horizontal="center" vertical="center"/>
    </xf>
    <xf numFmtId="0" fontId="21" fillId="9" borderId="20" xfId="1" applyFont="1" applyFill="1" applyBorder="1" applyAlignment="1">
      <alignment horizontal="center" vertical="center"/>
    </xf>
    <xf numFmtId="0" fontId="39" fillId="9" borderId="23" xfId="1" applyFont="1" applyFill="1" applyBorder="1" applyAlignment="1">
      <alignment horizontal="right" vertical="center"/>
    </xf>
    <xf numFmtId="0" fontId="39" fillId="9" borderId="24" xfId="1" applyFont="1" applyFill="1" applyBorder="1" applyAlignment="1">
      <alignment horizontal="right" vertical="center"/>
    </xf>
    <xf numFmtId="0" fontId="39" fillId="9" borderId="25" xfId="1" applyFont="1" applyFill="1" applyBorder="1" applyAlignment="1">
      <alignment horizontal="right" vertical="center"/>
    </xf>
    <xf numFmtId="0" fontId="21" fillId="9" borderId="27" xfId="1" applyFont="1" applyFill="1" applyBorder="1" applyAlignment="1">
      <alignment horizontal="center" vertical="center"/>
    </xf>
    <xf numFmtId="0" fontId="21" fillId="9" borderId="36" xfId="1" applyFont="1" applyFill="1" applyBorder="1" applyAlignment="1">
      <alignment horizontal="center" vertical="center"/>
    </xf>
    <xf numFmtId="0" fontId="21" fillId="9" borderId="28" xfId="1" applyFont="1" applyFill="1" applyBorder="1" applyAlignment="1">
      <alignment horizontal="center" vertical="center"/>
    </xf>
    <xf numFmtId="0" fontId="21" fillId="9" borderId="29" xfId="1" applyFont="1" applyFill="1" applyBorder="1" applyAlignment="1">
      <alignment horizontal="center" vertical="center"/>
    </xf>
    <xf numFmtId="0" fontId="16" fillId="7" borderId="18" xfId="1" applyFont="1" applyFill="1" applyBorder="1" applyAlignment="1">
      <alignment horizontal="center" vertical="center" wrapText="1"/>
    </xf>
    <xf numFmtId="9" fontId="16" fillId="7" borderId="18" xfId="0" applyNumberFormat="1" applyFont="1" applyFill="1" applyBorder="1" applyAlignment="1">
      <alignment horizontal="center" vertical="center" wrapText="1"/>
    </xf>
    <xf numFmtId="9" fontId="16" fillId="7" borderId="37" xfId="0" applyNumberFormat="1" applyFont="1" applyFill="1" applyBorder="1" applyAlignment="1">
      <alignment horizontal="center" vertical="center" wrapText="1"/>
    </xf>
    <xf numFmtId="9" fontId="16" fillId="7" borderId="19" xfId="0" applyNumberFormat="1" applyFont="1" applyFill="1" applyBorder="1" applyAlignment="1">
      <alignment horizontal="center" vertical="center" wrapText="1"/>
    </xf>
    <xf numFmtId="9" fontId="16" fillId="7" borderId="20" xfId="0" applyNumberFormat="1"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41" fillId="5" borderId="12" xfId="3" applyFont="1" applyFill="1" applyBorder="1" applyAlignment="1">
      <alignment horizontal="left" vertical="center" wrapText="1"/>
    </xf>
    <xf numFmtId="0" fontId="21" fillId="3" borderId="21" xfId="1" applyFont="1" applyFill="1" applyBorder="1" applyAlignment="1">
      <alignment horizontal="center" vertical="center"/>
    </xf>
    <xf numFmtId="0" fontId="21" fillId="3" borderId="12" xfId="1" applyFont="1" applyFill="1" applyBorder="1" applyAlignment="1">
      <alignment horizontal="center" vertical="center"/>
    </xf>
    <xf numFmtId="0" fontId="21" fillId="3" borderId="22" xfId="1" applyFont="1" applyFill="1" applyBorder="1" applyAlignment="1">
      <alignment horizontal="center" vertical="center"/>
    </xf>
  </cellXfs>
  <cellStyles count="5">
    <cellStyle name="Lien hypertexte" xfId="4" builtinId="8"/>
    <cellStyle name="Milliers" xfId="2" builtinId="3"/>
    <cellStyle name="Normal" xfId="0" builtinId="0"/>
    <cellStyle name="Normal 2" xfId="1" xr:uid="{00000000-0005-0000-0000-000003000000}"/>
    <cellStyle name="Normal 7 2" xfId="3" xr:uid="{00000000-0005-0000-0000-000004000000}"/>
  </cellStyles>
  <dxfs count="0"/>
  <tableStyles count="0" defaultTableStyle="TableStyleMedium2" defaultPivotStyle="PivotStyleLight16"/>
  <colors>
    <mruColors>
      <color rgb="FFD2E6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809625</xdr:colOff>
      <xdr:row>0</xdr:row>
      <xdr:rowOff>57150</xdr:rowOff>
    </xdr:from>
    <xdr:to>
      <xdr:col>7</xdr:col>
      <xdr:colOff>19050</xdr:colOff>
      <xdr:row>4</xdr:row>
      <xdr:rowOff>1639014</xdr:rowOff>
    </xdr:to>
    <xdr:pic>
      <xdr:nvPicPr>
        <xdr:cNvPr id="5" name="officeArt objec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67075" y="57150"/>
          <a:ext cx="2486025" cy="234386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K35"/>
  <sheetViews>
    <sheetView showWhiteSpace="0" view="pageLayout" topLeftCell="A7" zoomScaleNormal="100" zoomScaleSheetLayoutView="50" workbookViewId="0">
      <selection activeCell="N24" sqref="N24"/>
    </sheetView>
  </sheetViews>
  <sheetFormatPr baseColWidth="10" defaultRowHeight="15" x14ac:dyDescent="0.25"/>
  <sheetData>
    <row r="5" spans="1:11" ht="135.75" customHeight="1" thickBot="1" x14ac:dyDescent="0.3"/>
    <row r="6" spans="1:11" ht="87.75" customHeight="1" thickBot="1" x14ac:dyDescent="0.3">
      <c r="A6" s="115" t="s">
        <v>3</v>
      </c>
      <c r="B6" s="116"/>
      <c r="C6" s="116"/>
      <c r="D6" s="116"/>
      <c r="E6" s="116"/>
      <c r="F6" s="116"/>
      <c r="G6" s="116"/>
      <c r="H6" s="116"/>
      <c r="I6" s="116"/>
      <c r="J6" s="116"/>
      <c r="K6" s="117"/>
    </row>
    <row r="7" spans="1:11" ht="81.75" customHeight="1" thickBot="1" x14ac:dyDescent="0.3">
      <c r="A7" s="114"/>
      <c r="B7" s="114"/>
      <c r="C7" s="114"/>
      <c r="D7" s="3"/>
      <c r="E7" s="3"/>
      <c r="F7" s="3"/>
      <c r="G7" s="3"/>
      <c r="H7" s="3"/>
      <c r="I7" s="3"/>
      <c r="J7" s="3"/>
      <c r="K7" s="3"/>
    </row>
    <row r="8" spans="1:11" ht="84.75" customHeight="1" thickBot="1" x14ac:dyDescent="0.3">
      <c r="A8" s="121" t="s">
        <v>129</v>
      </c>
      <c r="B8" s="122"/>
      <c r="C8" s="122"/>
      <c r="D8" s="122"/>
      <c r="E8" s="122"/>
      <c r="F8" s="122"/>
      <c r="G8" s="122"/>
      <c r="H8" s="122"/>
      <c r="I8" s="122"/>
      <c r="J8" s="122"/>
      <c r="K8" s="123"/>
    </row>
    <row r="13" spans="1:11" ht="21" x14ac:dyDescent="0.35">
      <c r="D13" s="124" t="s">
        <v>2</v>
      </c>
      <c r="E13" s="124"/>
      <c r="F13" s="124"/>
      <c r="G13" s="124"/>
      <c r="H13" s="124"/>
    </row>
    <row r="17" spans="1:11" ht="15.75" thickBot="1" x14ac:dyDescent="0.3"/>
    <row r="18" spans="1:11" ht="36" customHeight="1" thickBot="1" x14ac:dyDescent="0.3">
      <c r="A18" s="118" t="s">
        <v>330</v>
      </c>
      <c r="B18" s="119"/>
      <c r="C18" s="119"/>
      <c r="D18" s="119"/>
      <c r="E18" s="119"/>
      <c r="F18" s="119"/>
      <c r="G18" s="119"/>
      <c r="H18" s="119"/>
      <c r="I18" s="119"/>
      <c r="J18" s="119"/>
      <c r="K18" s="120"/>
    </row>
    <row r="23" spans="1:11" ht="15.75" thickBot="1" x14ac:dyDescent="0.3"/>
    <row r="24" spans="1:11" ht="108.75" customHeight="1" thickBot="1" x14ac:dyDescent="0.3">
      <c r="A24" s="108" t="s">
        <v>339</v>
      </c>
      <c r="B24" s="109"/>
      <c r="C24" s="109"/>
      <c r="D24" s="109"/>
      <c r="E24" s="109"/>
      <c r="F24" s="109"/>
      <c r="G24" s="109"/>
      <c r="H24" s="109"/>
      <c r="I24" s="109"/>
      <c r="J24" s="109"/>
      <c r="K24" s="110"/>
    </row>
    <row r="27" spans="1:11" ht="15.75" thickBot="1" x14ac:dyDescent="0.3"/>
    <row r="28" spans="1:11" x14ac:dyDescent="0.25">
      <c r="A28" s="4"/>
      <c r="B28" s="5"/>
      <c r="C28" s="5"/>
      <c r="D28" s="5"/>
      <c r="E28" s="5"/>
      <c r="F28" s="5"/>
      <c r="G28" s="5"/>
      <c r="H28" s="5"/>
      <c r="I28" s="5"/>
      <c r="J28" s="5"/>
      <c r="K28" s="6"/>
    </row>
    <row r="29" spans="1:11" x14ac:dyDescent="0.25">
      <c r="A29" s="111" t="s">
        <v>1</v>
      </c>
      <c r="B29" s="112"/>
      <c r="C29" s="112"/>
      <c r="D29" s="112"/>
      <c r="E29" s="112"/>
      <c r="F29" s="112"/>
      <c r="G29" s="112"/>
      <c r="H29" s="112"/>
      <c r="I29" s="112"/>
      <c r="J29" s="112"/>
      <c r="K29" s="113"/>
    </row>
    <row r="30" spans="1:11" x14ac:dyDescent="0.25">
      <c r="A30" s="7"/>
      <c r="B30" s="2"/>
      <c r="C30" s="2"/>
      <c r="D30" s="2"/>
      <c r="E30" s="2"/>
      <c r="F30" s="2"/>
      <c r="G30" s="2"/>
      <c r="H30" s="2"/>
      <c r="I30" s="2"/>
      <c r="J30" s="2"/>
      <c r="K30" s="8"/>
    </row>
    <row r="31" spans="1:11" x14ac:dyDescent="0.25">
      <c r="A31" s="7"/>
      <c r="B31" s="2"/>
      <c r="C31" s="2"/>
      <c r="D31" s="2"/>
      <c r="E31" s="2"/>
      <c r="F31" s="2"/>
      <c r="G31" s="2"/>
      <c r="H31" s="2"/>
      <c r="I31" s="2"/>
      <c r="J31" s="2"/>
      <c r="K31" s="8"/>
    </row>
    <row r="32" spans="1:11" x14ac:dyDescent="0.25">
      <c r="A32" s="9" t="s">
        <v>4</v>
      </c>
      <c r="B32" s="2"/>
      <c r="C32" s="2"/>
      <c r="D32" s="2"/>
      <c r="E32" s="2"/>
      <c r="F32" s="2"/>
      <c r="G32" s="2"/>
      <c r="H32" s="2"/>
      <c r="I32" s="2"/>
      <c r="J32" s="2"/>
      <c r="K32" s="8"/>
    </row>
    <row r="33" spans="1:11" x14ac:dyDescent="0.25">
      <c r="A33" s="10"/>
      <c r="B33" s="2"/>
      <c r="C33" s="2"/>
      <c r="D33" s="2"/>
      <c r="E33" s="2"/>
      <c r="F33" s="2"/>
      <c r="G33" s="2"/>
      <c r="H33" s="2"/>
      <c r="I33" s="2"/>
      <c r="J33" s="2"/>
      <c r="K33" s="8"/>
    </row>
    <row r="34" spans="1:11" x14ac:dyDescent="0.25">
      <c r="A34" s="10"/>
      <c r="B34" s="2"/>
      <c r="C34" s="2"/>
      <c r="D34" s="2"/>
      <c r="E34" s="2"/>
      <c r="F34" s="2"/>
      <c r="G34" s="2"/>
      <c r="H34" s="2"/>
      <c r="I34" s="2"/>
      <c r="J34" s="2"/>
      <c r="K34" s="8"/>
    </row>
    <row r="35" spans="1:11" ht="15.75" thickBot="1" x14ac:dyDescent="0.3">
      <c r="A35" s="11"/>
      <c r="B35" s="12"/>
      <c r="C35" s="12"/>
      <c r="D35" s="12"/>
      <c r="E35" s="12"/>
      <c r="F35" s="12"/>
      <c r="G35" s="12"/>
      <c r="H35" s="12"/>
      <c r="I35" s="12"/>
      <c r="J35" s="12"/>
      <c r="K35" s="13"/>
    </row>
  </sheetData>
  <customSheetViews>
    <customSheetView guid="{C10C49A6-BC23-4DC9-A9AE-8F3502DD909B}" scale="70" showPageBreaks="1" printArea="1" view="pageBreakPreview">
      <selection activeCell="R7" sqref="R7"/>
      <pageMargins left="0.70866141732283472" right="0.70866141732283472" top="0.74803149606299213" bottom="0.74803149606299213" header="0.31496062992125984" footer="0.31496062992125984"/>
      <printOptions horizontalCentered="1"/>
      <pageSetup paperSize="9" scale="63" orientation="portrait" horizontalDpi="1200" verticalDpi="1200" r:id="rId1"/>
    </customSheetView>
    <customSheetView guid="{DD5AF8F0-663D-469E-B70A-F2BBC7EAB065}" scale="70" showPageBreaks="1" printArea="1" view="pageBreakPreview">
      <selection activeCell="R7" sqref="R7"/>
      <pageMargins left="0.70866141732283472" right="0.70866141732283472" top="0.74803149606299213" bottom="0.74803149606299213" header="0.31496062992125984" footer="0.31496062992125984"/>
      <printOptions horizontalCentered="1"/>
      <pageSetup paperSize="9" scale="63" orientation="portrait" horizontalDpi="1200" verticalDpi="1200" r:id="rId2"/>
    </customSheetView>
  </customSheetViews>
  <mergeCells count="7">
    <mergeCell ref="A24:K24"/>
    <mergeCell ref="A29:K29"/>
    <mergeCell ref="A7:C7"/>
    <mergeCell ref="A6:K6"/>
    <mergeCell ref="A18:K18"/>
    <mergeCell ref="A8:K8"/>
    <mergeCell ref="D13:H13"/>
  </mergeCells>
  <printOptions horizontalCentered="1"/>
  <pageMargins left="0.70866141732283472" right="0.70866141732283472" top="0.74803149606299213" bottom="0.74803149606299213" header="0.31496062992125984" footer="0.31496062992125984"/>
  <pageSetup paperSize="9" scale="63" orientation="portrait" verticalDpi="12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showWhiteSpace="0" view="pageLayout" topLeftCell="A7" zoomScale="130" zoomScaleNormal="100" zoomScalePageLayoutView="130" workbookViewId="0">
      <selection activeCell="F11" sqref="F11"/>
    </sheetView>
  </sheetViews>
  <sheetFormatPr baseColWidth="10" defaultRowHeight="15" x14ac:dyDescent="0.25"/>
  <cols>
    <col min="1" max="1" width="23.140625" customWidth="1"/>
    <col min="2" max="2" width="17.5703125" customWidth="1"/>
    <col min="3" max="3" width="19.7109375" customWidth="1"/>
    <col min="4" max="4" width="16.5703125" customWidth="1"/>
    <col min="5" max="5" width="18.5703125" customWidth="1"/>
    <col min="6" max="6" width="23.140625" customWidth="1"/>
  </cols>
  <sheetData>
    <row r="1" spans="1:6" ht="71.45" customHeight="1" thickBot="1" x14ac:dyDescent="0.3">
      <c r="A1" s="129" t="s">
        <v>147</v>
      </c>
      <c r="B1" s="130"/>
      <c r="C1" s="130"/>
      <c r="D1" s="130"/>
      <c r="E1" s="130"/>
      <c r="F1" s="131"/>
    </row>
    <row r="2" spans="1:6" ht="19.5" thickBot="1" x14ac:dyDescent="0.3">
      <c r="A2" s="58"/>
      <c r="B2" s="59"/>
      <c r="C2" s="59"/>
      <c r="D2" s="59"/>
      <c r="E2" s="59"/>
      <c r="F2" s="60"/>
    </row>
    <row r="3" spans="1:6" ht="19.5" thickBot="1" x14ac:dyDescent="0.3">
      <c r="A3" s="30"/>
      <c r="B3" s="32"/>
      <c r="C3" s="132" t="s">
        <v>114</v>
      </c>
      <c r="D3" s="133"/>
      <c r="E3" s="134"/>
      <c r="F3" s="135"/>
    </row>
    <row r="4" spans="1:6" ht="19.5" thickBot="1" x14ac:dyDescent="0.3">
      <c r="A4" s="30"/>
      <c r="B4" s="32"/>
      <c r="C4" s="132" t="s">
        <v>115</v>
      </c>
      <c r="D4" s="133"/>
      <c r="E4" s="134"/>
      <c r="F4" s="135"/>
    </row>
    <row r="5" spans="1:6" ht="19.5" thickBot="1" x14ac:dyDescent="0.3">
      <c r="A5" s="61"/>
      <c r="B5" s="62"/>
      <c r="C5" s="62"/>
      <c r="D5" s="62"/>
      <c r="E5" s="62"/>
      <c r="F5" s="63"/>
    </row>
    <row r="6" spans="1:6" ht="59.45" customHeight="1" thickBot="1" x14ac:dyDescent="0.3">
      <c r="A6" s="136" t="s">
        <v>128</v>
      </c>
      <c r="B6" s="137"/>
      <c r="C6" s="137"/>
      <c r="D6" s="137"/>
      <c r="E6" s="137"/>
      <c r="F6" s="138"/>
    </row>
    <row r="8" spans="1:6" ht="39.6" customHeight="1" x14ac:dyDescent="0.25">
      <c r="A8" s="125" t="s">
        <v>122</v>
      </c>
      <c r="B8" s="126"/>
      <c r="C8" s="126"/>
      <c r="D8" s="126"/>
      <c r="E8" s="127"/>
      <c r="F8" s="21" t="s">
        <v>125</v>
      </c>
    </row>
    <row r="9" spans="1:6" ht="25.5" customHeight="1" x14ac:dyDescent="0.25">
      <c r="A9" s="128" t="s">
        <v>148</v>
      </c>
      <c r="B9" s="128"/>
      <c r="C9" s="128"/>
      <c r="D9" s="128"/>
      <c r="E9" s="128"/>
      <c r="F9" s="128"/>
    </row>
    <row r="10" spans="1:6" ht="22.5" customHeight="1" x14ac:dyDescent="0.25">
      <c r="A10" s="140" t="s">
        <v>123</v>
      </c>
      <c r="B10" s="141"/>
      <c r="C10" s="141"/>
      <c r="D10" s="141"/>
      <c r="E10" s="142"/>
      <c r="F10" s="39">
        <f>'Prestations forfaitaires'!E42</f>
        <v>0</v>
      </c>
    </row>
    <row r="11" spans="1:6" ht="21.6" customHeight="1" x14ac:dyDescent="0.25">
      <c r="A11" s="140" t="s">
        <v>124</v>
      </c>
      <c r="B11" s="141"/>
      <c r="C11" s="141"/>
      <c r="D11" s="141"/>
      <c r="E11" s="142"/>
      <c r="F11" s="106">
        <f>'B.P.U prestation complément'!$G$143</f>
        <v>0</v>
      </c>
    </row>
    <row r="12" spans="1:6" ht="21.6" customHeight="1" x14ac:dyDescent="0.25">
      <c r="A12" s="143" t="s">
        <v>126</v>
      </c>
      <c r="B12" s="144"/>
      <c r="C12" s="144"/>
      <c r="D12" s="144"/>
      <c r="E12" s="145"/>
      <c r="F12" s="40">
        <f>F10+F11</f>
        <v>0</v>
      </c>
    </row>
    <row r="13" spans="1:6" ht="20.45" customHeight="1" x14ac:dyDescent="0.25">
      <c r="A13" s="128" t="s">
        <v>151</v>
      </c>
      <c r="B13" s="128"/>
      <c r="C13" s="128"/>
      <c r="D13" s="128"/>
      <c r="E13" s="128"/>
      <c r="F13" s="128"/>
    </row>
    <row r="14" spans="1:6" ht="23.45" customHeight="1" x14ac:dyDescent="0.25">
      <c r="A14" s="151" t="s">
        <v>328</v>
      </c>
      <c r="B14" s="148" t="s">
        <v>123</v>
      </c>
      <c r="C14" s="149"/>
      <c r="D14" s="149"/>
      <c r="E14" s="150"/>
      <c r="F14" s="39">
        <f>'Prestations forfaitaires'!F41</f>
        <v>0</v>
      </c>
    </row>
    <row r="15" spans="1:6" ht="23.45" customHeight="1" x14ac:dyDescent="0.25">
      <c r="A15" s="151"/>
      <c r="B15" s="148" t="s">
        <v>124</v>
      </c>
      <c r="C15" s="149"/>
      <c r="D15" s="149"/>
      <c r="E15" s="150"/>
      <c r="F15" s="39">
        <f>'B.P.U prestation complément'!$G$144</f>
        <v>0</v>
      </c>
    </row>
    <row r="16" spans="1:6" ht="23.45" customHeight="1" x14ac:dyDescent="0.25">
      <c r="A16" s="151" t="s">
        <v>329</v>
      </c>
      <c r="B16" s="148" t="s">
        <v>123</v>
      </c>
      <c r="C16" s="149"/>
      <c r="D16" s="149"/>
      <c r="E16" s="150"/>
      <c r="F16" s="39">
        <f>'Prestations forfaitaires'!F41</f>
        <v>0</v>
      </c>
    </row>
    <row r="17" spans="1:6" ht="23.45" customHeight="1" x14ac:dyDescent="0.25">
      <c r="A17" s="151"/>
      <c r="B17" s="148" t="s">
        <v>124</v>
      </c>
      <c r="C17" s="149"/>
      <c r="D17" s="149"/>
      <c r="E17" s="150"/>
      <c r="F17" s="39">
        <f>'B.P.U prestation complément'!$G$145</f>
        <v>0</v>
      </c>
    </row>
    <row r="18" spans="1:6" ht="26.45" customHeight="1" x14ac:dyDescent="0.25">
      <c r="A18" s="143" t="s">
        <v>150</v>
      </c>
      <c r="B18" s="144"/>
      <c r="C18" s="144"/>
      <c r="D18" s="144"/>
      <c r="E18" s="145"/>
      <c r="F18" s="40">
        <f>SUM(F14:F17)</f>
        <v>0</v>
      </c>
    </row>
    <row r="19" spans="1:6" ht="20.45" customHeight="1" x14ac:dyDescent="0.25">
      <c r="A19" s="128" t="s">
        <v>312</v>
      </c>
      <c r="B19" s="128"/>
      <c r="C19" s="128"/>
      <c r="D19" s="128"/>
      <c r="E19" s="128"/>
      <c r="F19" s="128"/>
    </row>
    <row r="20" spans="1:6" ht="21.6" customHeight="1" x14ac:dyDescent="0.25">
      <c r="A20" s="140" t="s">
        <v>313</v>
      </c>
      <c r="B20" s="141"/>
      <c r="C20" s="141"/>
      <c r="D20" s="141"/>
      <c r="E20" s="142"/>
      <c r="F20" s="41"/>
    </row>
    <row r="21" spans="1:6" ht="21.6" customHeight="1" x14ac:dyDescent="0.25">
      <c r="A21" s="146" t="s">
        <v>314</v>
      </c>
      <c r="B21" s="146"/>
      <c r="C21" s="146"/>
      <c r="D21" s="146"/>
      <c r="E21" s="146"/>
      <c r="F21" s="41"/>
    </row>
    <row r="22" spans="1:6" ht="21.6" customHeight="1" x14ac:dyDescent="0.25">
      <c r="A22" s="147" t="s">
        <v>327</v>
      </c>
      <c r="B22" s="147"/>
      <c r="C22" s="147"/>
      <c r="D22" s="147"/>
      <c r="E22" s="147"/>
      <c r="F22" s="40">
        <f>F21+F20</f>
        <v>0</v>
      </c>
    </row>
    <row r="23" spans="1:6" ht="7.5" customHeight="1" x14ac:dyDescent="0.25">
      <c r="A23" s="139"/>
      <c r="B23" s="139"/>
      <c r="C23" s="139"/>
      <c r="D23" s="139"/>
      <c r="E23" s="139"/>
      <c r="F23" s="139"/>
    </row>
    <row r="24" spans="1:6" ht="21.6" customHeight="1" x14ac:dyDescent="0.25">
      <c r="A24" s="152" t="s">
        <v>127</v>
      </c>
      <c r="B24" s="152"/>
      <c r="C24" s="152"/>
      <c r="D24" s="152"/>
      <c r="E24" s="152"/>
      <c r="F24" s="42">
        <f>F12+F18+F22</f>
        <v>0</v>
      </c>
    </row>
    <row r="25" spans="1:6" ht="5.45" customHeight="1" x14ac:dyDescent="0.25">
      <c r="A25" s="139"/>
      <c r="B25" s="139"/>
      <c r="C25" s="139"/>
      <c r="D25" s="139"/>
      <c r="E25" s="139"/>
      <c r="F25" s="139"/>
    </row>
    <row r="26" spans="1:6" ht="20.45" customHeight="1" x14ac:dyDescent="0.25">
      <c r="A26" s="147" t="s">
        <v>149</v>
      </c>
      <c r="B26" s="147"/>
      <c r="C26" s="147"/>
      <c r="D26" s="147"/>
      <c r="E26" s="147"/>
      <c r="F26" s="40">
        <f>F24*5/100</f>
        <v>0</v>
      </c>
    </row>
    <row r="27" spans="1:6" ht="6.6" customHeight="1" x14ac:dyDescent="0.25">
      <c r="A27" s="139"/>
      <c r="B27" s="139"/>
      <c r="C27" s="139"/>
      <c r="D27" s="139"/>
      <c r="E27" s="139"/>
      <c r="F27" s="139"/>
    </row>
    <row r="28" spans="1:6" ht="31.5" customHeight="1" x14ac:dyDescent="0.25">
      <c r="A28" s="153" t="s">
        <v>315</v>
      </c>
      <c r="B28" s="153"/>
      <c r="C28" s="153"/>
      <c r="D28" s="153"/>
      <c r="E28" s="153"/>
      <c r="F28" s="43">
        <f>F24+F26</f>
        <v>0</v>
      </c>
    </row>
  </sheetData>
  <mergeCells count="29">
    <mergeCell ref="A24:E24"/>
    <mergeCell ref="A25:F25"/>
    <mergeCell ref="A26:E26"/>
    <mergeCell ref="A27:F27"/>
    <mergeCell ref="A28:E28"/>
    <mergeCell ref="A23:F23"/>
    <mergeCell ref="A10:E10"/>
    <mergeCell ref="A11:E11"/>
    <mergeCell ref="A12:E12"/>
    <mergeCell ref="A18:E18"/>
    <mergeCell ref="A19:F19"/>
    <mergeCell ref="A21:E21"/>
    <mergeCell ref="A22:E22"/>
    <mergeCell ref="A20:E20"/>
    <mergeCell ref="B14:E14"/>
    <mergeCell ref="B15:E15"/>
    <mergeCell ref="A14:A15"/>
    <mergeCell ref="B16:E16"/>
    <mergeCell ref="B17:E17"/>
    <mergeCell ref="A16:A17"/>
    <mergeCell ref="A8:E8"/>
    <mergeCell ref="A9:F9"/>
    <mergeCell ref="A13:F13"/>
    <mergeCell ref="A1:F1"/>
    <mergeCell ref="C3:D3"/>
    <mergeCell ref="E3:F3"/>
    <mergeCell ref="C4:D4"/>
    <mergeCell ref="E4:F4"/>
    <mergeCell ref="A6:F6"/>
  </mergeCell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topLeftCell="A22" zoomScale="130" zoomScaleNormal="130" zoomScaleSheetLayoutView="70" workbookViewId="0">
      <selection activeCell="B39" sqref="B39"/>
    </sheetView>
  </sheetViews>
  <sheetFormatPr baseColWidth="10" defaultRowHeight="15" x14ac:dyDescent="0.25"/>
  <cols>
    <col min="2" max="2" width="113.5703125" bestFit="1" customWidth="1"/>
    <col min="3" max="3" width="19.85546875" style="16" bestFit="1" customWidth="1"/>
    <col min="4" max="4" width="22.28515625" customWidth="1"/>
    <col min="5" max="5" width="22.85546875" customWidth="1"/>
    <col min="6" max="6" width="23.7109375" customWidth="1"/>
    <col min="7" max="7" width="18.5703125" customWidth="1"/>
  </cols>
  <sheetData>
    <row r="1" spans="1:6" ht="82.5" customHeight="1" thickBot="1" x14ac:dyDescent="0.3">
      <c r="A1" s="129" t="s">
        <v>152</v>
      </c>
      <c r="B1" s="130"/>
      <c r="C1" s="130"/>
      <c r="D1" s="130"/>
      <c r="E1" s="130"/>
      <c r="F1" s="131"/>
    </row>
    <row r="2" spans="1:6" ht="14.45" customHeight="1" thickBot="1" x14ac:dyDescent="0.3">
      <c r="A2" s="30"/>
      <c r="B2" s="31"/>
      <c r="C2" s="31"/>
      <c r="D2" s="31"/>
      <c r="E2" s="31"/>
      <c r="F2" s="31"/>
    </row>
    <row r="3" spans="1:6" ht="24.6" customHeight="1" thickBot="1" x14ac:dyDescent="0.3">
      <c r="A3" s="30"/>
      <c r="B3" s="32"/>
      <c r="C3" s="168" t="s">
        <v>114</v>
      </c>
      <c r="D3" s="133"/>
      <c r="E3" s="134"/>
      <c r="F3" s="135"/>
    </row>
    <row r="4" spans="1:6" ht="24.6" customHeight="1" thickBot="1" x14ac:dyDescent="0.3">
      <c r="A4" s="30"/>
      <c r="B4" s="32"/>
      <c r="C4" s="168" t="s">
        <v>115</v>
      </c>
      <c r="D4" s="133"/>
      <c r="E4" s="134"/>
      <c r="F4" s="135"/>
    </row>
    <row r="5" spans="1:6" ht="9.6" customHeight="1" thickBot="1" x14ac:dyDescent="0.3">
      <c r="A5" s="30"/>
      <c r="B5" s="31"/>
      <c r="C5" s="31"/>
      <c r="D5" s="31"/>
      <c r="E5" s="31"/>
      <c r="F5" s="31"/>
    </row>
    <row r="6" spans="1:6" ht="54.95" customHeight="1" thickBot="1" x14ac:dyDescent="0.3">
      <c r="A6" s="136" t="s">
        <v>116</v>
      </c>
      <c r="B6" s="137"/>
      <c r="C6" s="137"/>
      <c r="D6" s="137"/>
      <c r="E6" s="137"/>
      <c r="F6" s="138"/>
    </row>
    <row r="7" spans="1:6" x14ac:dyDescent="0.25">
      <c r="A7" s="2"/>
      <c r="B7" s="2"/>
      <c r="C7" s="15"/>
    </row>
    <row r="8" spans="1:6" s="1" customFormat="1" ht="53.1" customHeight="1" x14ac:dyDescent="0.25">
      <c r="A8" s="20" t="s">
        <v>130</v>
      </c>
      <c r="B8" s="25" t="s">
        <v>0</v>
      </c>
      <c r="C8" s="27"/>
      <c r="D8" s="21" t="s">
        <v>107</v>
      </c>
      <c r="E8" s="26" t="s">
        <v>109</v>
      </c>
      <c r="F8" s="21" t="s">
        <v>110</v>
      </c>
    </row>
    <row r="9" spans="1:6" ht="18" x14ac:dyDescent="0.25">
      <c r="A9" s="169" t="s">
        <v>144</v>
      </c>
      <c r="B9" s="170"/>
      <c r="C9" s="170"/>
      <c r="D9" s="170"/>
      <c r="E9" s="170"/>
      <c r="F9" s="171"/>
    </row>
    <row r="10" spans="1:6" x14ac:dyDescent="0.25">
      <c r="A10" s="19"/>
      <c r="B10" s="157" t="s">
        <v>83</v>
      </c>
      <c r="C10" s="158"/>
      <c r="D10" s="158"/>
      <c r="E10" s="158"/>
      <c r="F10" s="159"/>
    </row>
    <row r="11" spans="1:6" ht="15.75" x14ac:dyDescent="0.25">
      <c r="A11" s="17" t="s">
        <v>153</v>
      </c>
      <c r="B11" s="29" t="s">
        <v>84</v>
      </c>
      <c r="C11" s="68">
        <v>52607</v>
      </c>
      <c r="D11" s="23"/>
      <c r="E11" s="18"/>
      <c r="F11" s="54">
        <f>E11*12</f>
        <v>0</v>
      </c>
    </row>
    <row r="12" spans="1:6" ht="15.75" x14ac:dyDescent="0.25">
      <c r="A12" s="17" t="s">
        <v>154</v>
      </c>
      <c r="B12" s="29" t="s">
        <v>85</v>
      </c>
      <c r="C12" s="68">
        <v>2860</v>
      </c>
      <c r="D12" s="23"/>
      <c r="E12" s="18"/>
      <c r="F12" s="54">
        <f t="shared" ref="F12:F22" si="0">E12*12</f>
        <v>0</v>
      </c>
    </row>
    <row r="13" spans="1:6" ht="15.75" x14ac:dyDescent="0.25">
      <c r="A13" s="17" t="s">
        <v>155</v>
      </c>
      <c r="B13" s="29" t="s">
        <v>165</v>
      </c>
      <c r="C13" s="68">
        <v>65202</v>
      </c>
      <c r="D13" s="23"/>
      <c r="E13" s="18"/>
      <c r="F13" s="54">
        <f t="shared" si="0"/>
        <v>0</v>
      </c>
    </row>
    <row r="14" spans="1:6" ht="15.75" x14ac:dyDescent="0.25">
      <c r="A14" s="17" t="s">
        <v>156</v>
      </c>
      <c r="B14" s="29" t="s">
        <v>106</v>
      </c>
      <c r="C14" s="68">
        <v>69175</v>
      </c>
      <c r="D14" s="23"/>
      <c r="E14" s="18"/>
      <c r="F14" s="54">
        <f t="shared" si="0"/>
        <v>0</v>
      </c>
    </row>
    <row r="15" spans="1:6" ht="15.75" x14ac:dyDescent="0.25">
      <c r="A15" s="17" t="s">
        <v>157</v>
      </c>
      <c r="B15" s="29" t="s">
        <v>86</v>
      </c>
      <c r="C15" s="68" t="s">
        <v>223</v>
      </c>
      <c r="D15" s="23"/>
      <c r="E15" s="18"/>
      <c r="F15" s="54">
        <f t="shared" si="0"/>
        <v>0</v>
      </c>
    </row>
    <row r="16" spans="1:6" ht="15.75" x14ac:dyDescent="0.25">
      <c r="A16" s="17" t="s">
        <v>158</v>
      </c>
      <c r="B16" s="29" t="s">
        <v>87</v>
      </c>
      <c r="C16" s="68">
        <v>269399</v>
      </c>
      <c r="D16" s="23"/>
      <c r="E16" s="18"/>
      <c r="F16" s="54">
        <f t="shared" si="0"/>
        <v>0</v>
      </c>
    </row>
    <row r="17" spans="1:6" ht="15.75" x14ac:dyDescent="0.25">
      <c r="A17" s="17" t="s">
        <v>159</v>
      </c>
      <c r="B17" s="29" t="s">
        <v>88</v>
      </c>
      <c r="C17" s="69">
        <v>340</v>
      </c>
      <c r="D17" s="23"/>
      <c r="E17" s="18"/>
      <c r="F17" s="54">
        <f t="shared" si="0"/>
        <v>0</v>
      </c>
    </row>
    <row r="18" spans="1:6" ht="15.75" x14ac:dyDescent="0.25">
      <c r="A18" s="17" t="s">
        <v>160</v>
      </c>
      <c r="B18" s="29" t="s">
        <v>89</v>
      </c>
      <c r="C18" s="69">
        <v>1135</v>
      </c>
      <c r="D18" s="23"/>
      <c r="E18" s="18"/>
      <c r="F18" s="54">
        <f t="shared" si="0"/>
        <v>0</v>
      </c>
    </row>
    <row r="19" spans="1:6" ht="15.75" x14ac:dyDescent="0.25">
      <c r="A19" s="17" t="s">
        <v>161</v>
      </c>
      <c r="B19" s="29" t="s">
        <v>90</v>
      </c>
      <c r="C19" s="68">
        <v>2636</v>
      </c>
      <c r="D19" s="23"/>
      <c r="E19" s="18"/>
      <c r="F19" s="54">
        <f t="shared" si="0"/>
        <v>0</v>
      </c>
    </row>
    <row r="20" spans="1:6" ht="15.75" x14ac:dyDescent="0.25">
      <c r="A20" s="17" t="s">
        <v>162</v>
      </c>
      <c r="B20" s="29" t="s">
        <v>91</v>
      </c>
      <c r="C20" s="68">
        <v>2084</v>
      </c>
      <c r="D20" s="23"/>
      <c r="E20" s="18"/>
      <c r="F20" s="54">
        <f t="shared" si="0"/>
        <v>0</v>
      </c>
    </row>
    <row r="21" spans="1:6" ht="15.75" x14ac:dyDescent="0.25">
      <c r="A21" s="17" t="s">
        <v>163</v>
      </c>
      <c r="B21" s="29" t="s">
        <v>166</v>
      </c>
      <c r="C21" s="68">
        <v>1003</v>
      </c>
      <c r="D21" s="23"/>
      <c r="E21" s="18"/>
      <c r="F21" s="54">
        <f t="shared" si="0"/>
        <v>0</v>
      </c>
    </row>
    <row r="22" spans="1:6" ht="15.75" x14ac:dyDescent="0.25">
      <c r="A22" s="17" t="s">
        <v>164</v>
      </c>
      <c r="B22" s="29" t="s">
        <v>92</v>
      </c>
      <c r="C22" s="68">
        <v>1930</v>
      </c>
      <c r="D22" s="23"/>
      <c r="E22" s="18"/>
      <c r="F22" s="54">
        <f t="shared" si="0"/>
        <v>0</v>
      </c>
    </row>
    <row r="23" spans="1:6" x14ac:dyDescent="0.25">
      <c r="A23" s="17"/>
      <c r="B23" s="160" t="s">
        <v>111</v>
      </c>
      <c r="C23" s="161"/>
      <c r="D23" s="55">
        <f>SUM(D11:D22)</f>
        <v>0</v>
      </c>
      <c r="E23" s="55">
        <f>SUM(E11:E22)</f>
        <v>0</v>
      </c>
      <c r="F23" s="55">
        <f>SUM(F11:F22)</f>
        <v>0</v>
      </c>
    </row>
    <row r="24" spans="1:6" x14ac:dyDescent="0.25">
      <c r="A24" s="19"/>
      <c r="B24" s="157" t="s">
        <v>78</v>
      </c>
      <c r="C24" s="158"/>
      <c r="D24" s="158"/>
      <c r="E24" s="158"/>
      <c r="F24" s="159"/>
    </row>
    <row r="25" spans="1:6" ht="15.75" x14ac:dyDescent="0.25">
      <c r="A25" s="17" t="s">
        <v>168</v>
      </c>
      <c r="B25" s="29" t="s">
        <v>79</v>
      </c>
      <c r="C25" s="68">
        <v>3428</v>
      </c>
      <c r="D25" s="56"/>
      <c r="E25" s="18"/>
      <c r="F25" s="54">
        <f>E25*12</f>
        <v>0</v>
      </c>
    </row>
    <row r="26" spans="1:6" ht="15.75" x14ac:dyDescent="0.25">
      <c r="A26" s="17" t="s">
        <v>169</v>
      </c>
      <c r="B26" s="29" t="s">
        <v>80</v>
      </c>
      <c r="C26" s="68">
        <v>2359</v>
      </c>
      <c r="D26" s="56"/>
      <c r="E26" s="18"/>
      <c r="F26" s="54">
        <f t="shared" ref="F26:F29" si="1">E26*12</f>
        <v>0</v>
      </c>
    </row>
    <row r="27" spans="1:6" ht="15.75" x14ac:dyDescent="0.25">
      <c r="A27" s="17" t="s">
        <v>170</v>
      </c>
      <c r="B27" s="29" t="s">
        <v>81</v>
      </c>
      <c r="C27" s="70" t="s">
        <v>113</v>
      </c>
      <c r="D27" s="56"/>
      <c r="E27" s="18"/>
      <c r="F27" s="54">
        <f t="shared" si="1"/>
        <v>0</v>
      </c>
    </row>
    <row r="28" spans="1:6" ht="15.75" x14ac:dyDescent="0.25">
      <c r="A28" s="17" t="s">
        <v>171</v>
      </c>
      <c r="B28" s="29" t="s">
        <v>82</v>
      </c>
      <c r="C28" s="69">
        <v>4140</v>
      </c>
      <c r="D28" s="56"/>
      <c r="E28" s="18"/>
      <c r="F28" s="54">
        <f t="shared" si="1"/>
        <v>0</v>
      </c>
    </row>
    <row r="29" spans="1:6" ht="15.75" x14ac:dyDescent="0.25">
      <c r="A29" s="17" t="s">
        <v>172</v>
      </c>
      <c r="B29" s="29" t="s">
        <v>167</v>
      </c>
      <c r="C29" s="70" t="s">
        <v>113</v>
      </c>
      <c r="D29" s="56"/>
      <c r="E29" s="18"/>
      <c r="F29" s="54">
        <f t="shared" si="1"/>
        <v>0</v>
      </c>
    </row>
    <row r="30" spans="1:6" x14ac:dyDescent="0.25">
      <c r="A30" s="17"/>
      <c r="B30" s="160" t="s">
        <v>112</v>
      </c>
      <c r="C30" s="172"/>
      <c r="D30" s="55">
        <f>SUM(D25:D29)</f>
        <v>0</v>
      </c>
      <c r="E30" s="55">
        <f>SUM(E25:E29)</f>
        <v>0</v>
      </c>
      <c r="F30" s="55">
        <f>SUM(F25:F29)</f>
        <v>0</v>
      </c>
    </row>
    <row r="31" spans="1:6" x14ac:dyDescent="0.25">
      <c r="A31" s="19"/>
      <c r="B31" s="157" t="s">
        <v>173</v>
      </c>
      <c r="C31" s="158"/>
      <c r="D31" s="158"/>
      <c r="E31" s="158"/>
      <c r="F31" s="159"/>
    </row>
    <row r="32" spans="1:6" ht="15.75" x14ac:dyDescent="0.25">
      <c r="A32" s="44" t="s">
        <v>176</v>
      </c>
      <c r="B32" s="162" t="s">
        <v>5</v>
      </c>
      <c r="C32" s="163"/>
      <c r="D32" s="23"/>
      <c r="E32" s="18"/>
      <c r="F32" s="54">
        <f>E32*12</f>
        <v>0</v>
      </c>
    </row>
    <row r="33" spans="1:6" ht="15.75" x14ac:dyDescent="0.25">
      <c r="A33" s="44" t="s">
        <v>177</v>
      </c>
      <c r="B33" s="162" t="s">
        <v>77</v>
      </c>
      <c r="C33" s="163"/>
      <c r="D33" s="24"/>
      <c r="E33" s="18"/>
      <c r="F33" s="54">
        <f t="shared" ref="F33:F35" si="2">E33*12</f>
        <v>0</v>
      </c>
    </row>
    <row r="34" spans="1:6" ht="15.75" x14ac:dyDescent="0.25">
      <c r="A34" s="28" t="s">
        <v>178</v>
      </c>
      <c r="B34" s="162" t="s">
        <v>180</v>
      </c>
      <c r="C34" s="163"/>
      <c r="D34" s="45"/>
      <c r="E34" s="18"/>
      <c r="F34" s="54">
        <f t="shared" si="2"/>
        <v>0</v>
      </c>
    </row>
    <row r="35" spans="1:6" ht="15.75" x14ac:dyDescent="0.25">
      <c r="A35" s="28" t="s">
        <v>179</v>
      </c>
      <c r="B35" s="162" t="s">
        <v>108</v>
      </c>
      <c r="C35" s="164"/>
      <c r="D35" s="53"/>
      <c r="E35" s="18"/>
      <c r="F35" s="54">
        <f t="shared" si="2"/>
        <v>0</v>
      </c>
    </row>
    <row r="36" spans="1:6" x14ac:dyDescent="0.25">
      <c r="A36" s="22"/>
      <c r="B36" s="160" t="s">
        <v>174</v>
      </c>
      <c r="C36" s="161"/>
      <c r="D36" s="55">
        <f>SUM(D32:D34)</f>
        <v>0</v>
      </c>
      <c r="E36" s="55">
        <f>SUM(E32:E35)</f>
        <v>0</v>
      </c>
      <c r="F36" s="55">
        <f>SUM(F32:F35)</f>
        <v>0</v>
      </c>
    </row>
    <row r="37" spans="1:6" ht="42.75" customHeight="1" x14ac:dyDescent="0.25">
      <c r="A37" s="66"/>
      <c r="B37" s="67"/>
      <c r="C37" s="21" t="s">
        <v>182</v>
      </c>
      <c r="D37" s="64" t="s">
        <v>109</v>
      </c>
      <c r="E37" s="21" t="s">
        <v>175</v>
      </c>
      <c r="F37" s="21" t="s">
        <v>132</v>
      </c>
    </row>
    <row r="38" spans="1:6" x14ac:dyDescent="0.25">
      <c r="A38" s="19"/>
      <c r="B38" s="157" t="s">
        <v>292</v>
      </c>
      <c r="C38" s="158"/>
      <c r="D38" s="158"/>
      <c r="E38" s="158"/>
      <c r="F38" s="159"/>
    </row>
    <row r="39" spans="1:6" ht="21" customHeight="1" x14ac:dyDescent="0.25">
      <c r="A39" s="81" t="s">
        <v>131</v>
      </c>
      <c r="B39" s="107" t="s">
        <v>324</v>
      </c>
      <c r="C39" s="78">
        <v>4.5</v>
      </c>
      <c r="D39" s="18"/>
      <c r="E39" s="55">
        <f>F39/12</f>
        <v>0</v>
      </c>
      <c r="F39" s="55">
        <f>D39*C39</f>
        <v>0</v>
      </c>
    </row>
    <row r="40" spans="1:6" ht="44.45" customHeight="1" x14ac:dyDescent="0.25">
      <c r="A40" s="154" t="s">
        <v>316</v>
      </c>
      <c r="B40" s="155"/>
      <c r="C40" s="155"/>
      <c r="D40" s="165">
        <f>E23+E30+E36+E39</f>
        <v>0</v>
      </c>
      <c r="E40" s="166"/>
      <c r="F40" s="167"/>
    </row>
    <row r="41" spans="1:6" ht="34.5" customHeight="1" x14ac:dyDescent="0.25">
      <c r="A41" s="154" t="s">
        <v>181</v>
      </c>
      <c r="B41" s="155"/>
      <c r="C41" s="155"/>
      <c r="D41" s="165">
        <f>F23+F30+F36+F39</f>
        <v>0</v>
      </c>
      <c r="E41" s="166"/>
      <c r="F41" s="167"/>
    </row>
    <row r="42" spans="1:6" ht="34.5" customHeight="1" x14ac:dyDescent="0.25">
      <c r="A42" s="154" t="s">
        <v>322</v>
      </c>
      <c r="B42" s="155"/>
      <c r="C42" s="155"/>
      <c r="D42" s="71"/>
      <c r="E42" s="88">
        <f>F41*3</f>
        <v>0</v>
      </c>
      <c r="F42" s="72"/>
    </row>
    <row r="43" spans="1:6" ht="34.5" customHeight="1" x14ac:dyDescent="0.25">
      <c r="A43" s="154" t="s">
        <v>323</v>
      </c>
      <c r="B43" s="155"/>
      <c r="C43" s="155"/>
      <c r="D43" s="156">
        <f>D41</f>
        <v>0</v>
      </c>
      <c r="E43" s="156"/>
      <c r="F43" s="156"/>
    </row>
    <row r="44" spans="1:6" ht="34.5" customHeight="1" x14ac:dyDescent="0.25">
      <c r="A44" s="154" t="s">
        <v>323</v>
      </c>
      <c r="B44" s="155"/>
      <c r="C44" s="155"/>
      <c r="D44" s="156">
        <f>D41</f>
        <v>0</v>
      </c>
      <c r="E44" s="156"/>
      <c r="F44" s="156"/>
    </row>
    <row r="45" spans="1:6" x14ac:dyDescent="0.25">
      <c r="A45" s="46" t="s">
        <v>145</v>
      </c>
      <c r="B45" s="46"/>
      <c r="C45" s="47"/>
      <c r="D45" s="46"/>
      <c r="E45" s="46"/>
      <c r="F45" s="46"/>
    </row>
  </sheetData>
  <mergeCells count="27">
    <mergeCell ref="A9:F9"/>
    <mergeCell ref="B10:F10"/>
    <mergeCell ref="B23:C23"/>
    <mergeCell ref="B24:F24"/>
    <mergeCell ref="B30:C30"/>
    <mergeCell ref="A6:F6"/>
    <mergeCell ref="A1:F1"/>
    <mergeCell ref="E3:F3"/>
    <mergeCell ref="E4:F4"/>
    <mergeCell ref="C3:D3"/>
    <mergeCell ref="C4:D4"/>
    <mergeCell ref="A43:C43"/>
    <mergeCell ref="A44:C44"/>
    <mergeCell ref="D43:F43"/>
    <mergeCell ref="D44:F44"/>
    <mergeCell ref="B31:F31"/>
    <mergeCell ref="B36:C36"/>
    <mergeCell ref="A42:C42"/>
    <mergeCell ref="B33:C33"/>
    <mergeCell ref="B34:C34"/>
    <mergeCell ref="B35:C35"/>
    <mergeCell ref="B32:C32"/>
    <mergeCell ref="B38:F38"/>
    <mergeCell ref="A40:C40"/>
    <mergeCell ref="A41:C41"/>
    <mergeCell ref="D41:F41"/>
    <mergeCell ref="D40:F40"/>
  </mergeCells>
  <printOptions horizontalCentered="1"/>
  <pageMargins left="0.23622047244094491" right="0.23622047244094491" top="0.62992125984251968" bottom="0.51181102362204722" header="0.15748031496062992" footer="0.15748031496062992"/>
  <pageSetup paperSize="9" scale="46" fitToHeight="12" orientation="portrait" verticalDpi="1200"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1DEFE-8040-4F0A-9EDF-823397D41CC7}">
  <sheetPr>
    <pageSetUpPr fitToPage="1"/>
  </sheetPr>
  <dimension ref="A1:M163"/>
  <sheetViews>
    <sheetView tabSelected="1" topLeftCell="A40" zoomScaleNormal="100" zoomScaleSheetLayoutView="70" workbookViewId="0">
      <selection activeCell="L63" sqref="L63"/>
    </sheetView>
  </sheetViews>
  <sheetFormatPr baseColWidth="10" defaultColWidth="11.42578125" defaultRowHeight="15" x14ac:dyDescent="0.25"/>
  <cols>
    <col min="1" max="1" width="2.85546875" style="14" customWidth="1"/>
    <col min="2" max="2" width="20.5703125" style="14" customWidth="1"/>
    <col min="3" max="3" width="12.7109375" style="14" bestFit="1" customWidth="1"/>
    <col min="4" max="4" width="127.5703125" style="14" customWidth="1"/>
    <col min="5" max="6" width="26.7109375" style="1" customWidth="1"/>
    <col min="7" max="7" width="26.7109375" style="14" customWidth="1"/>
    <col min="8" max="16384" width="11.42578125" style="14"/>
  </cols>
  <sheetData>
    <row r="1" spans="2:7" ht="99.95" customHeight="1" thickBot="1" x14ac:dyDescent="0.3">
      <c r="B1" s="242" t="s">
        <v>183</v>
      </c>
      <c r="C1" s="243"/>
      <c r="D1" s="243"/>
      <c r="E1" s="243"/>
      <c r="F1" s="243"/>
      <c r="G1" s="244"/>
    </row>
    <row r="2" spans="2:7" ht="5.0999999999999996" customHeight="1" thickBot="1" x14ac:dyDescent="0.3"/>
    <row r="3" spans="2:7" ht="24" customHeight="1" thickBot="1" x14ac:dyDescent="0.3">
      <c r="B3" s="89"/>
      <c r="C3" s="89"/>
      <c r="E3" s="57" t="s">
        <v>114</v>
      </c>
      <c r="F3" s="86"/>
      <c r="G3" s="48"/>
    </row>
    <row r="4" spans="2:7" ht="24.95" customHeight="1" thickBot="1" x14ac:dyDescent="0.3">
      <c r="B4" s="89"/>
      <c r="C4" s="89"/>
      <c r="E4" s="57" t="s">
        <v>115</v>
      </c>
      <c r="F4" s="86"/>
      <c r="G4" s="48"/>
    </row>
    <row r="5" spans="2:7" ht="12" customHeight="1" x14ac:dyDescent="0.25">
      <c r="B5" s="89"/>
      <c r="C5" s="89"/>
      <c r="D5" s="89"/>
      <c r="E5" s="89"/>
      <c r="F5" s="89"/>
      <c r="G5" s="89"/>
    </row>
    <row r="6" spans="2:7" ht="60" customHeight="1" x14ac:dyDescent="0.25">
      <c r="B6" s="245" t="s">
        <v>116</v>
      </c>
      <c r="C6" s="245"/>
      <c r="D6" s="245"/>
      <c r="E6" s="245"/>
      <c r="F6" s="245"/>
      <c r="G6" s="245"/>
    </row>
    <row r="7" spans="2:7" ht="15.75" thickBot="1" x14ac:dyDescent="0.3"/>
    <row r="8" spans="2:7" s="1" customFormat="1" ht="66" customHeight="1" x14ac:dyDescent="0.25">
      <c r="B8" s="90" t="s">
        <v>130</v>
      </c>
      <c r="C8" s="91" t="s">
        <v>38</v>
      </c>
      <c r="D8" s="91" t="s">
        <v>29</v>
      </c>
      <c r="E8" s="92" t="s">
        <v>295</v>
      </c>
      <c r="F8" s="92" t="s">
        <v>297</v>
      </c>
      <c r="G8" s="93" t="s">
        <v>296</v>
      </c>
    </row>
    <row r="9" spans="2:7" ht="21.6" customHeight="1" x14ac:dyDescent="0.25">
      <c r="B9" s="246" t="s">
        <v>137</v>
      </c>
      <c r="C9" s="247"/>
      <c r="D9" s="247"/>
      <c r="E9" s="247"/>
      <c r="F9" s="247"/>
      <c r="G9" s="248"/>
    </row>
    <row r="10" spans="2:7" ht="21.6" customHeight="1" thickBot="1" x14ac:dyDescent="0.3">
      <c r="B10" s="94"/>
      <c r="E10" s="14"/>
      <c r="F10" s="14"/>
      <c r="G10" s="95"/>
    </row>
    <row r="11" spans="2:7" ht="30.75" customHeight="1" thickBot="1" x14ac:dyDescent="0.3">
      <c r="B11" s="233" t="s">
        <v>184</v>
      </c>
      <c r="C11" s="234"/>
      <c r="D11" s="235"/>
      <c r="E11" s="235"/>
      <c r="F11" s="235"/>
      <c r="G11" s="236"/>
    </row>
    <row r="12" spans="2:7" ht="33.75" customHeight="1" x14ac:dyDescent="0.25">
      <c r="B12" s="238" t="s">
        <v>298</v>
      </c>
      <c r="C12" s="239"/>
      <c r="D12" s="240"/>
      <c r="E12" s="240"/>
      <c r="F12" s="240"/>
      <c r="G12" s="241"/>
    </row>
    <row r="13" spans="2:7" ht="17.25" customHeight="1" x14ac:dyDescent="0.25">
      <c r="B13" s="173" t="s">
        <v>263</v>
      </c>
      <c r="C13" s="73" t="s">
        <v>30</v>
      </c>
      <c r="D13" s="34" t="s">
        <v>281</v>
      </c>
      <c r="E13" s="38"/>
      <c r="F13" s="49">
        <v>1</v>
      </c>
      <c r="G13" s="74">
        <f>E13*F13</f>
        <v>0</v>
      </c>
    </row>
    <row r="14" spans="2:7" ht="17.25" customHeight="1" x14ac:dyDescent="0.25">
      <c r="B14" s="174"/>
      <c r="C14" s="73" t="s">
        <v>31</v>
      </c>
      <c r="D14" s="34" t="s">
        <v>275</v>
      </c>
      <c r="E14" s="38"/>
      <c r="F14" s="49">
        <v>1</v>
      </c>
      <c r="G14" s="74">
        <f t="shared" ref="G14:G15" si="0">E14*F14</f>
        <v>0</v>
      </c>
    </row>
    <row r="15" spans="2:7" ht="17.25" customHeight="1" x14ac:dyDescent="0.25">
      <c r="B15" s="175"/>
      <c r="C15" s="73" t="s">
        <v>32</v>
      </c>
      <c r="D15" s="34" t="s">
        <v>9</v>
      </c>
      <c r="E15" s="38"/>
      <c r="F15" s="49">
        <v>1</v>
      </c>
      <c r="G15" s="74">
        <f t="shared" si="0"/>
        <v>0</v>
      </c>
    </row>
    <row r="16" spans="2:7" ht="21" customHeight="1" thickBot="1" x14ac:dyDescent="0.3">
      <c r="B16" s="212" t="s">
        <v>191</v>
      </c>
      <c r="C16" s="213"/>
      <c r="D16" s="214"/>
      <c r="E16" s="214"/>
      <c r="F16" s="214"/>
      <c r="G16" s="84">
        <f>SUM(G13:G15)</f>
        <v>0</v>
      </c>
    </row>
    <row r="17" spans="2:7" ht="24" customHeight="1" x14ac:dyDescent="0.25">
      <c r="B17" s="238" t="s">
        <v>185</v>
      </c>
      <c r="C17" s="239"/>
      <c r="D17" s="240"/>
      <c r="E17" s="240"/>
      <c r="F17" s="240"/>
      <c r="G17" s="241"/>
    </row>
    <row r="18" spans="2:7" ht="32.25" customHeight="1" x14ac:dyDescent="0.25">
      <c r="B18" s="207" t="s">
        <v>303</v>
      </c>
      <c r="C18" s="208"/>
      <c r="D18" s="209"/>
      <c r="E18" s="209"/>
      <c r="F18" s="209"/>
      <c r="G18" s="210"/>
    </row>
    <row r="19" spans="2:7" ht="40.5" customHeight="1" x14ac:dyDescent="0.25">
      <c r="B19" s="173" t="s">
        <v>264</v>
      </c>
      <c r="C19" s="73" t="s">
        <v>33</v>
      </c>
      <c r="D19" s="35" t="s">
        <v>76</v>
      </c>
      <c r="E19" s="38"/>
      <c r="F19" s="49">
        <v>10</v>
      </c>
      <c r="G19" s="74">
        <f>E19*F19</f>
        <v>0</v>
      </c>
    </row>
    <row r="20" spans="2:7" ht="25.5" x14ac:dyDescent="0.25">
      <c r="B20" s="174"/>
      <c r="C20" s="73" t="s">
        <v>34</v>
      </c>
      <c r="D20" s="35" t="s">
        <v>12</v>
      </c>
      <c r="E20" s="38"/>
      <c r="F20" s="49">
        <v>10</v>
      </c>
      <c r="G20" s="74">
        <f t="shared" ref="G20:G22" si="1">E20*F20</f>
        <v>0</v>
      </c>
    </row>
    <row r="21" spans="2:7" ht="38.25" x14ac:dyDescent="0.25">
      <c r="B21" s="174"/>
      <c r="C21" s="73" t="s">
        <v>35</v>
      </c>
      <c r="D21" s="35" t="s">
        <v>276</v>
      </c>
      <c r="E21" s="38"/>
      <c r="F21" s="49">
        <v>20</v>
      </c>
      <c r="G21" s="74">
        <f t="shared" si="1"/>
        <v>0</v>
      </c>
    </row>
    <row r="22" spans="2:7" ht="25.5" x14ac:dyDescent="0.25">
      <c r="B22" s="175"/>
      <c r="C22" s="73" t="s">
        <v>36</v>
      </c>
      <c r="D22" s="35" t="s">
        <v>14</v>
      </c>
      <c r="E22" s="38"/>
      <c r="F22" s="50">
        <v>1</v>
      </c>
      <c r="G22" s="74">
        <f t="shared" si="1"/>
        <v>0</v>
      </c>
    </row>
    <row r="23" spans="2:7" ht="32.25" customHeight="1" x14ac:dyDescent="0.25">
      <c r="B23" s="207" t="s">
        <v>304</v>
      </c>
      <c r="C23" s="208"/>
      <c r="D23" s="209"/>
      <c r="E23" s="209"/>
      <c r="F23" s="209"/>
      <c r="G23" s="210"/>
    </row>
    <row r="24" spans="2:7" ht="19.5" customHeight="1" x14ac:dyDescent="0.25">
      <c r="B24" s="73" t="s">
        <v>265</v>
      </c>
      <c r="C24" s="73" t="s">
        <v>37</v>
      </c>
      <c r="D24" s="37" t="s">
        <v>13</v>
      </c>
      <c r="E24" s="52"/>
      <c r="F24" s="49">
        <v>50</v>
      </c>
      <c r="G24" s="74">
        <f>E24*F24</f>
        <v>0</v>
      </c>
    </row>
    <row r="25" spans="2:7" ht="32.25" customHeight="1" x14ac:dyDescent="0.25">
      <c r="B25" s="207" t="s">
        <v>305</v>
      </c>
      <c r="C25" s="208"/>
      <c r="D25" s="209"/>
      <c r="E25" s="209"/>
      <c r="F25" s="209"/>
      <c r="G25" s="210"/>
    </row>
    <row r="26" spans="2:7" ht="18.75" customHeight="1" x14ac:dyDescent="0.25">
      <c r="B26" s="173" t="s">
        <v>266</v>
      </c>
      <c r="C26" s="73" t="s">
        <v>39</v>
      </c>
      <c r="D26" s="34" t="s">
        <v>138</v>
      </c>
      <c r="E26" s="38"/>
      <c r="F26" s="49">
        <v>10</v>
      </c>
      <c r="G26" s="74">
        <f>E26*F26</f>
        <v>0</v>
      </c>
    </row>
    <row r="27" spans="2:7" ht="18.75" customHeight="1" x14ac:dyDescent="0.25">
      <c r="B27" s="174"/>
      <c r="C27" s="73" t="s">
        <v>40</v>
      </c>
      <c r="D27" s="34" t="s">
        <v>139</v>
      </c>
      <c r="E27" s="38"/>
      <c r="F27" s="49">
        <v>10</v>
      </c>
      <c r="G27" s="74">
        <f>E27*F27</f>
        <v>0</v>
      </c>
    </row>
    <row r="28" spans="2:7" ht="18.75" customHeight="1" x14ac:dyDescent="0.25">
      <c r="B28" s="174"/>
      <c r="C28" s="73" t="s">
        <v>41</v>
      </c>
      <c r="D28" s="34" t="s">
        <v>140</v>
      </c>
      <c r="E28" s="38"/>
      <c r="F28" s="49">
        <v>10</v>
      </c>
      <c r="G28" s="74">
        <f>E28*F28</f>
        <v>0</v>
      </c>
    </row>
    <row r="29" spans="2:7" ht="38.25" x14ac:dyDescent="0.25">
      <c r="B29" s="174"/>
      <c r="C29" s="73" t="s">
        <v>42</v>
      </c>
      <c r="D29" s="35" t="s">
        <v>141</v>
      </c>
      <c r="E29" s="38"/>
      <c r="F29" s="49">
        <v>1</v>
      </c>
      <c r="G29" s="74">
        <f>E29*F29</f>
        <v>0</v>
      </c>
    </row>
    <row r="30" spans="2:7" ht="25.5" x14ac:dyDescent="0.25">
      <c r="B30" s="175"/>
      <c r="C30" s="73" t="s">
        <v>43</v>
      </c>
      <c r="D30" s="35" t="s">
        <v>104</v>
      </c>
      <c r="E30" s="38"/>
      <c r="F30" s="49">
        <v>1</v>
      </c>
      <c r="G30" s="74">
        <f>E30*F30</f>
        <v>0</v>
      </c>
    </row>
    <row r="31" spans="2:7" ht="23.25" customHeight="1" thickBot="1" x14ac:dyDescent="0.3">
      <c r="B31" s="212" t="s">
        <v>192</v>
      </c>
      <c r="C31" s="213"/>
      <c r="D31" s="214"/>
      <c r="E31" s="214"/>
      <c r="F31" s="214"/>
      <c r="G31" s="84">
        <f>SUM(G19:G30)</f>
        <v>0</v>
      </c>
    </row>
    <row r="32" spans="2:7" ht="81.75" customHeight="1" x14ac:dyDescent="0.25">
      <c r="B32" s="237" t="s">
        <v>299</v>
      </c>
      <c r="C32" s="220"/>
      <c r="D32" s="221"/>
      <c r="E32" s="221"/>
      <c r="F32" s="221"/>
      <c r="G32" s="222"/>
    </row>
    <row r="33" spans="2:7" ht="19.5" customHeight="1" x14ac:dyDescent="0.25">
      <c r="B33" s="173" t="s">
        <v>267</v>
      </c>
      <c r="C33" s="73" t="s">
        <v>44</v>
      </c>
      <c r="D33" s="34" t="s">
        <v>24</v>
      </c>
      <c r="E33" s="38"/>
      <c r="F33" s="49">
        <v>5</v>
      </c>
      <c r="G33" s="74">
        <f t="shared" ref="G33:G34" si="2">E33*F33</f>
        <v>0</v>
      </c>
    </row>
    <row r="34" spans="2:7" ht="19.5" customHeight="1" x14ac:dyDescent="0.25">
      <c r="B34" s="175"/>
      <c r="C34" s="73" t="s">
        <v>45</v>
      </c>
      <c r="D34" s="34" t="s">
        <v>25</v>
      </c>
      <c r="E34" s="38"/>
      <c r="F34" s="49">
        <v>5</v>
      </c>
      <c r="G34" s="74">
        <f t="shared" si="2"/>
        <v>0</v>
      </c>
    </row>
    <row r="35" spans="2:7" ht="23.25" customHeight="1" thickBot="1" x14ac:dyDescent="0.3">
      <c r="B35" s="212" t="s">
        <v>193</v>
      </c>
      <c r="C35" s="213"/>
      <c r="D35" s="214"/>
      <c r="E35" s="214"/>
      <c r="F35" s="214"/>
      <c r="G35" s="84">
        <f>SUM(G33:G34)</f>
        <v>0</v>
      </c>
    </row>
    <row r="36" spans="2:7" ht="54.75" customHeight="1" x14ac:dyDescent="0.25">
      <c r="B36" s="237" t="s">
        <v>300</v>
      </c>
      <c r="C36" s="220"/>
      <c r="D36" s="221"/>
      <c r="E36" s="221"/>
      <c r="F36" s="221"/>
      <c r="G36" s="222"/>
    </row>
    <row r="37" spans="2:7" ht="21.75" customHeight="1" x14ac:dyDescent="0.25">
      <c r="B37" s="87"/>
      <c r="C37" s="73" t="s">
        <v>46</v>
      </c>
      <c r="D37" s="35" t="s">
        <v>234</v>
      </c>
      <c r="E37" s="38"/>
      <c r="F37" s="49">
        <v>30</v>
      </c>
      <c r="G37" s="74">
        <f t="shared" ref="G37" si="3">E37*F37</f>
        <v>0</v>
      </c>
    </row>
    <row r="38" spans="2:7" ht="21.75" customHeight="1" x14ac:dyDescent="0.25">
      <c r="B38" s="207" t="s">
        <v>293</v>
      </c>
      <c r="C38" s="208"/>
      <c r="D38" s="209"/>
      <c r="E38" s="209"/>
      <c r="F38" s="209"/>
      <c r="G38" s="210"/>
    </row>
    <row r="39" spans="2:7" ht="38.25" x14ac:dyDescent="0.25">
      <c r="B39" s="173" t="s">
        <v>268</v>
      </c>
      <c r="C39" s="73" t="s">
        <v>47</v>
      </c>
      <c r="D39" s="34" t="s">
        <v>220</v>
      </c>
      <c r="E39" s="38"/>
      <c r="F39" s="49">
        <v>275</v>
      </c>
      <c r="G39" s="74">
        <f t="shared" ref="G39:G44" si="4">E39*F39</f>
        <v>0</v>
      </c>
    </row>
    <row r="40" spans="2:7" ht="29.25" customHeight="1" x14ac:dyDescent="0.25">
      <c r="B40" s="174"/>
      <c r="C40" s="73" t="s">
        <v>235</v>
      </c>
      <c r="D40" s="35" t="s">
        <v>221</v>
      </c>
      <c r="E40" s="38"/>
      <c r="F40" s="76">
        <v>150</v>
      </c>
      <c r="G40" s="74">
        <f t="shared" si="4"/>
        <v>0</v>
      </c>
    </row>
    <row r="41" spans="2:7" ht="27.75" customHeight="1" x14ac:dyDescent="0.25">
      <c r="B41" s="174"/>
      <c r="C41" s="73" t="s">
        <v>48</v>
      </c>
      <c r="D41" s="35" t="s">
        <v>222</v>
      </c>
      <c r="E41" s="38"/>
      <c r="F41" s="76">
        <v>50</v>
      </c>
      <c r="G41" s="74">
        <f t="shared" si="4"/>
        <v>0</v>
      </c>
    </row>
    <row r="42" spans="2:7" ht="30.75" customHeight="1" x14ac:dyDescent="0.25">
      <c r="B42" s="174"/>
      <c r="C42" s="73" t="s">
        <v>49</v>
      </c>
      <c r="D42" s="34" t="s">
        <v>217</v>
      </c>
      <c r="E42" s="38"/>
      <c r="F42" s="76">
        <v>170</v>
      </c>
      <c r="G42" s="74">
        <f t="shared" si="4"/>
        <v>0</v>
      </c>
    </row>
    <row r="43" spans="2:7" ht="41.25" customHeight="1" x14ac:dyDescent="0.25">
      <c r="B43" s="174"/>
      <c r="C43" s="73" t="s">
        <v>50</v>
      </c>
      <c r="D43" s="34" t="s">
        <v>218</v>
      </c>
      <c r="E43" s="38"/>
      <c r="F43" s="76">
        <v>50</v>
      </c>
      <c r="G43" s="74">
        <f t="shared" si="4"/>
        <v>0</v>
      </c>
    </row>
    <row r="44" spans="2:7" ht="27.75" customHeight="1" x14ac:dyDescent="0.25">
      <c r="B44" s="175"/>
      <c r="C44" s="73" t="s">
        <v>51</v>
      </c>
      <c r="D44" s="34" t="s">
        <v>219</v>
      </c>
      <c r="E44" s="38"/>
      <c r="F44" s="76">
        <v>50</v>
      </c>
      <c r="G44" s="74">
        <f t="shared" si="4"/>
        <v>0</v>
      </c>
    </row>
    <row r="45" spans="2:7" ht="21.75" customHeight="1" x14ac:dyDescent="0.25">
      <c r="B45" s="207" t="s">
        <v>216</v>
      </c>
      <c r="C45" s="208"/>
      <c r="D45" s="209"/>
      <c r="E45" s="209"/>
      <c r="F45" s="209"/>
      <c r="G45" s="210"/>
    </row>
    <row r="46" spans="2:7" ht="38.25" x14ac:dyDescent="0.25">
      <c r="B46" s="173" t="s">
        <v>268</v>
      </c>
      <c r="C46" s="73" t="s">
        <v>52</v>
      </c>
      <c r="D46" s="34" t="s">
        <v>220</v>
      </c>
      <c r="E46" s="38"/>
      <c r="F46" s="49">
        <v>275</v>
      </c>
      <c r="G46" s="74">
        <f t="shared" ref="G46:G51" si="5">E46*F46</f>
        <v>0</v>
      </c>
    </row>
    <row r="47" spans="2:7" ht="29.25" customHeight="1" x14ac:dyDescent="0.25">
      <c r="B47" s="174"/>
      <c r="C47" s="73" t="s">
        <v>236</v>
      </c>
      <c r="D47" s="35" t="s">
        <v>221</v>
      </c>
      <c r="E47" s="38"/>
      <c r="F47" s="76">
        <v>150</v>
      </c>
      <c r="G47" s="77">
        <f t="shared" si="5"/>
        <v>0</v>
      </c>
    </row>
    <row r="48" spans="2:7" ht="28.5" customHeight="1" x14ac:dyDescent="0.25">
      <c r="B48" s="174"/>
      <c r="C48" s="73" t="s">
        <v>237</v>
      </c>
      <c r="D48" s="35" t="s">
        <v>222</v>
      </c>
      <c r="E48" s="38"/>
      <c r="F48" s="76">
        <v>50</v>
      </c>
      <c r="G48" s="77">
        <f t="shared" si="5"/>
        <v>0</v>
      </c>
    </row>
    <row r="49" spans="2:7" ht="28.5" customHeight="1" x14ac:dyDescent="0.25">
      <c r="B49" s="174"/>
      <c r="C49" s="73" t="s">
        <v>238</v>
      </c>
      <c r="D49" s="34" t="s">
        <v>217</v>
      </c>
      <c r="E49" s="38"/>
      <c r="F49" s="76">
        <v>170</v>
      </c>
      <c r="G49" s="77">
        <f t="shared" si="5"/>
        <v>0</v>
      </c>
    </row>
    <row r="50" spans="2:7" ht="38.25" x14ac:dyDescent="0.25">
      <c r="B50" s="174"/>
      <c r="C50" s="73" t="s">
        <v>239</v>
      </c>
      <c r="D50" s="34" t="s">
        <v>218</v>
      </c>
      <c r="E50" s="38"/>
      <c r="F50" s="76">
        <v>50</v>
      </c>
      <c r="G50" s="77">
        <f t="shared" si="5"/>
        <v>0</v>
      </c>
    </row>
    <row r="51" spans="2:7" ht="25.5" x14ac:dyDescent="0.25">
      <c r="B51" s="175"/>
      <c r="C51" s="73" t="s">
        <v>240</v>
      </c>
      <c r="D51" s="34" t="s">
        <v>219</v>
      </c>
      <c r="E51" s="38"/>
      <c r="F51" s="76">
        <v>50</v>
      </c>
      <c r="G51" s="77">
        <f t="shared" si="5"/>
        <v>0</v>
      </c>
    </row>
    <row r="52" spans="2:7" ht="20.25" customHeight="1" thickBot="1" x14ac:dyDescent="0.3">
      <c r="B52" s="212" t="s">
        <v>194</v>
      </c>
      <c r="C52" s="213"/>
      <c r="D52" s="214"/>
      <c r="E52" s="214"/>
      <c r="F52" s="214"/>
      <c r="G52" s="84">
        <f>SUM(G37:G51)</f>
        <v>0</v>
      </c>
    </row>
    <row r="53" spans="2:7" ht="29.25" customHeight="1" thickBot="1" x14ac:dyDescent="0.3">
      <c r="B53" s="181" t="s">
        <v>189</v>
      </c>
      <c r="C53" s="182"/>
      <c r="D53" s="182"/>
      <c r="E53" s="182"/>
      <c r="F53" s="183"/>
      <c r="G53" s="82">
        <f>G16+G31+G35+G52</f>
        <v>0</v>
      </c>
    </row>
    <row r="54" spans="2:7" ht="26.45" customHeight="1" thickBot="1" x14ac:dyDescent="0.3">
      <c r="B54" s="94"/>
      <c r="E54" s="14"/>
      <c r="F54" s="14"/>
      <c r="G54" s="95"/>
    </row>
    <row r="55" spans="2:7" ht="26.45" customHeight="1" x14ac:dyDescent="0.25">
      <c r="B55" s="226" t="s">
        <v>186</v>
      </c>
      <c r="C55" s="227"/>
      <c r="D55" s="228"/>
      <c r="E55" s="228"/>
      <c r="F55" s="228"/>
      <c r="G55" s="229"/>
    </row>
    <row r="56" spans="2:7" ht="34.5" customHeight="1" x14ac:dyDescent="0.25">
      <c r="B56" s="207" t="s">
        <v>337</v>
      </c>
      <c r="C56" s="208"/>
      <c r="D56" s="209"/>
      <c r="E56" s="209"/>
      <c r="F56" s="209"/>
      <c r="G56" s="210"/>
    </row>
    <row r="57" spans="2:7" ht="18.75" customHeight="1" x14ac:dyDescent="0.25">
      <c r="B57" s="173" t="s">
        <v>269</v>
      </c>
      <c r="C57" s="73" t="s">
        <v>241</v>
      </c>
      <c r="D57" s="34" t="s">
        <v>187</v>
      </c>
      <c r="E57" s="14"/>
      <c r="F57" s="49">
        <v>50000</v>
      </c>
      <c r="G57" s="77">
        <f t="shared" ref="G57:G63" si="6">E57*F57</f>
        <v>0</v>
      </c>
    </row>
    <row r="58" spans="2:7" ht="18.75" customHeight="1" x14ac:dyDescent="0.25">
      <c r="B58" s="175"/>
      <c r="C58" s="73" t="s">
        <v>242</v>
      </c>
      <c r="D58" s="34" t="s">
        <v>188</v>
      </c>
      <c r="E58" s="38"/>
      <c r="F58" s="49">
        <v>2000</v>
      </c>
      <c r="G58" s="77">
        <f t="shared" si="6"/>
        <v>0</v>
      </c>
    </row>
    <row r="59" spans="2:7" ht="39" customHeight="1" x14ac:dyDescent="0.25">
      <c r="B59" s="207" t="s">
        <v>338</v>
      </c>
      <c r="C59" s="208"/>
      <c r="D59" s="209"/>
      <c r="E59" s="209"/>
      <c r="F59" s="209"/>
      <c r="G59" s="210"/>
    </row>
    <row r="60" spans="2:7" ht="18.75" customHeight="1" x14ac:dyDescent="0.25">
      <c r="B60" s="173" t="s">
        <v>269</v>
      </c>
      <c r="C60" s="73" t="s">
        <v>325</v>
      </c>
      <c r="D60" s="34" t="s">
        <v>331</v>
      </c>
      <c r="E60" s="38"/>
      <c r="F60" s="49">
        <v>75</v>
      </c>
      <c r="G60" s="77">
        <f>E60*F60</f>
        <v>0</v>
      </c>
    </row>
    <row r="61" spans="2:7" ht="18.75" customHeight="1" x14ac:dyDescent="0.25">
      <c r="B61" s="174"/>
      <c r="C61" s="73" t="s">
        <v>326</v>
      </c>
      <c r="D61" s="34" t="s">
        <v>332</v>
      </c>
      <c r="E61" s="38"/>
      <c r="F61" s="49">
        <v>25</v>
      </c>
      <c r="G61" s="77">
        <f t="shared" si="6"/>
        <v>0</v>
      </c>
    </row>
    <row r="62" spans="2:7" ht="18.75" customHeight="1" x14ac:dyDescent="0.25">
      <c r="B62" s="174"/>
      <c r="C62" s="73" t="s">
        <v>335</v>
      </c>
      <c r="D62" s="34" t="s">
        <v>333</v>
      </c>
      <c r="E62" s="38"/>
      <c r="F62" s="49">
        <v>75</v>
      </c>
      <c r="G62" s="77">
        <f t="shared" si="6"/>
        <v>0</v>
      </c>
    </row>
    <row r="63" spans="2:7" ht="18.75" customHeight="1" x14ac:dyDescent="0.25">
      <c r="B63" s="175"/>
      <c r="C63" s="73" t="s">
        <v>336</v>
      </c>
      <c r="D63" s="34" t="s">
        <v>334</v>
      </c>
      <c r="E63" s="38"/>
      <c r="F63" s="49">
        <v>25</v>
      </c>
      <c r="G63" s="74">
        <f t="shared" si="6"/>
        <v>0</v>
      </c>
    </row>
    <row r="64" spans="2:7" ht="18.75" customHeight="1" x14ac:dyDescent="0.25">
      <c r="B64" s="103" t="s">
        <v>146</v>
      </c>
      <c r="C64" s="65"/>
      <c r="D64" s="65"/>
      <c r="G64" s="95"/>
    </row>
    <row r="65" spans="2:13" ht="29.25" customHeight="1" thickBot="1" x14ac:dyDescent="0.3">
      <c r="B65" s="230" t="s">
        <v>190</v>
      </c>
      <c r="C65" s="231"/>
      <c r="D65" s="231"/>
      <c r="E65" s="231"/>
      <c r="F65" s="232"/>
      <c r="G65" s="83">
        <f>SUM(G57:G63)</f>
        <v>0</v>
      </c>
    </row>
    <row r="66" spans="2:13" ht="15.75" thickBot="1" x14ac:dyDescent="0.3">
      <c r="B66" s="94"/>
      <c r="E66" s="14"/>
      <c r="F66" s="14"/>
      <c r="G66" s="95"/>
    </row>
    <row r="67" spans="2:13" ht="26.45" customHeight="1" thickBot="1" x14ac:dyDescent="0.3">
      <c r="B67" s="233" t="s">
        <v>195</v>
      </c>
      <c r="C67" s="234"/>
      <c r="D67" s="235"/>
      <c r="E67" s="235"/>
      <c r="F67" s="235"/>
      <c r="G67" s="236"/>
    </row>
    <row r="68" spans="2:13" ht="27.75" customHeight="1" x14ac:dyDescent="0.25">
      <c r="B68" s="237" t="s">
        <v>8</v>
      </c>
      <c r="C68" s="220"/>
      <c r="D68" s="221"/>
      <c r="E68" s="221"/>
      <c r="F68" s="221"/>
      <c r="G68" s="222"/>
      <c r="M68" s="14" t="s">
        <v>228</v>
      </c>
    </row>
    <row r="69" spans="2:13" ht="25.5" x14ac:dyDescent="0.25">
      <c r="B69" s="173" t="s">
        <v>270</v>
      </c>
      <c r="C69" s="73" t="s">
        <v>59</v>
      </c>
      <c r="D69" s="34" t="s">
        <v>277</v>
      </c>
      <c r="E69" s="38"/>
      <c r="F69" s="49">
        <v>10</v>
      </c>
      <c r="G69" s="74">
        <f>E69*F69</f>
        <v>0</v>
      </c>
    </row>
    <row r="70" spans="2:13" ht="18.75" customHeight="1" x14ac:dyDescent="0.25">
      <c r="B70" s="174"/>
      <c r="C70" s="73" t="s">
        <v>60</v>
      </c>
      <c r="D70" s="34" t="s">
        <v>26</v>
      </c>
      <c r="E70" s="38"/>
      <c r="F70" s="49">
        <v>5</v>
      </c>
      <c r="G70" s="74">
        <f t="shared" ref="G70:G74" si="7">E70*F70</f>
        <v>0</v>
      </c>
    </row>
    <row r="71" spans="2:13" ht="18.75" customHeight="1" x14ac:dyDescent="0.25">
      <c r="B71" s="174"/>
      <c r="C71" s="73" t="s">
        <v>61</v>
      </c>
      <c r="D71" s="34" t="s">
        <v>27</v>
      </c>
      <c r="E71" s="38"/>
      <c r="F71" s="49">
        <v>5</v>
      </c>
      <c r="G71" s="74">
        <f t="shared" si="7"/>
        <v>0</v>
      </c>
    </row>
    <row r="72" spans="2:13" ht="18.75" customHeight="1" x14ac:dyDescent="0.25">
      <c r="B72" s="174"/>
      <c r="C72" s="73" t="s">
        <v>62</v>
      </c>
      <c r="D72" s="34" t="s">
        <v>28</v>
      </c>
      <c r="E72" s="38"/>
      <c r="F72" s="49">
        <v>10</v>
      </c>
      <c r="G72" s="74">
        <f t="shared" si="7"/>
        <v>0</v>
      </c>
    </row>
    <row r="73" spans="2:13" ht="18.75" customHeight="1" x14ac:dyDescent="0.25">
      <c r="B73" s="174"/>
      <c r="C73" s="73" t="s">
        <v>63</v>
      </c>
      <c r="D73" s="34" t="s">
        <v>133</v>
      </c>
      <c r="E73" s="38"/>
      <c r="F73" s="49">
        <v>10</v>
      </c>
      <c r="G73" s="74">
        <f t="shared" si="7"/>
        <v>0</v>
      </c>
    </row>
    <row r="74" spans="2:13" ht="18.75" customHeight="1" x14ac:dyDescent="0.25">
      <c r="B74" s="175"/>
      <c r="C74" s="73" t="s">
        <v>64</v>
      </c>
      <c r="D74" s="34" t="s">
        <v>96</v>
      </c>
      <c r="E74" s="38"/>
      <c r="F74" s="49">
        <v>5</v>
      </c>
      <c r="G74" s="74">
        <f t="shared" si="7"/>
        <v>0</v>
      </c>
    </row>
    <row r="75" spans="2:13" ht="20.25" customHeight="1" thickBot="1" x14ac:dyDescent="0.3">
      <c r="B75" s="212" t="s">
        <v>120</v>
      </c>
      <c r="C75" s="213"/>
      <c r="D75" s="214"/>
      <c r="E75" s="214"/>
      <c r="F75" s="214"/>
      <c r="G75" s="84">
        <f>SUM(G69:G74)</f>
        <v>0</v>
      </c>
    </row>
    <row r="76" spans="2:13" ht="27.75" customHeight="1" x14ac:dyDescent="0.25">
      <c r="B76" s="215" t="s">
        <v>97</v>
      </c>
      <c r="C76" s="216"/>
      <c r="D76" s="217"/>
      <c r="E76" s="217"/>
      <c r="F76" s="217"/>
      <c r="G76" s="218"/>
    </row>
    <row r="77" spans="2:13" ht="25.5" x14ac:dyDescent="0.25">
      <c r="B77" s="173" t="s">
        <v>271</v>
      </c>
      <c r="C77" s="73" t="s">
        <v>65</v>
      </c>
      <c r="D77" s="34" t="s">
        <v>278</v>
      </c>
      <c r="E77" s="38"/>
      <c r="F77" s="49">
        <v>10</v>
      </c>
      <c r="G77" s="74">
        <f>E77*F77</f>
        <v>0</v>
      </c>
    </row>
    <row r="78" spans="2:13" ht="18.75" customHeight="1" x14ac:dyDescent="0.25">
      <c r="B78" s="174"/>
      <c r="C78" s="73" t="s">
        <v>66</v>
      </c>
      <c r="D78" s="34" t="s">
        <v>26</v>
      </c>
      <c r="E78" s="38"/>
      <c r="F78" s="49">
        <v>5</v>
      </c>
      <c r="G78" s="74">
        <f t="shared" ref="G78:G81" si="8">E78*F78</f>
        <v>0</v>
      </c>
    </row>
    <row r="79" spans="2:13" ht="18.75" customHeight="1" x14ac:dyDescent="0.25">
      <c r="B79" s="174"/>
      <c r="C79" s="73" t="s">
        <v>67</v>
      </c>
      <c r="D79" s="34" t="s">
        <v>27</v>
      </c>
      <c r="E79" s="38"/>
      <c r="F79" s="49">
        <v>10</v>
      </c>
      <c r="G79" s="74">
        <f t="shared" si="8"/>
        <v>0</v>
      </c>
    </row>
    <row r="80" spans="2:13" ht="18.75" customHeight="1" x14ac:dyDescent="0.25">
      <c r="B80" s="174"/>
      <c r="C80" s="73" t="s">
        <v>68</v>
      </c>
      <c r="D80" s="34" t="s">
        <v>28</v>
      </c>
      <c r="E80" s="38"/>
      <c r="F80" s="49">
        <v>10</v>
      </c>
      <c r="G80" s="74">
        <f t="shared" si="8"/>
        <v>0</v>
      </c>
    </row>
    <row r="81" spans="1:11" ht="18.75" customHeight="1" x14ac:dyDescent="0.25">
      <c r="B81" s="175"/>
      <c r="C81" s="73" t="s">
        <v>69</v>
      </c>
      <c r="D81" s="34" t="s">
        <v>133</v>
      </c>
      <c r="E81" s="38"/>
      <c r="F81" s="49">
        <v>30</v>
      </c>
      <c r="G81" s="74">
        <f t="shared" si="8"/>
        <v>0</v>
      </c>
    </row>
    <row r="82" spans="1:11" ht="21" customHeight="1" thickBot="1" x14ac:dyDescent="0.3">
      <c r="B82" s="212" t="s">
        <v>272</v>
      </c>
      <c r="C82" s="213"/>
      <c r="D82" s="214"/>
      <c r="E82" s="214"/>
      <c r="F82" s="214"/>
      <c r="G82" s="84">
        <f>SUM(G77:G81)</f>
        <v>0</v>
      </c>
    </row>
    <row r="83" spans="1:11" ht="40.5" customHeight="1" x14ac:dyDescent="0.25">
      <c r="B83" s="219" t="s">
        <v>301</v>
      </c>
      <c r="C83" s="220"/>
      <c r="D83" s="221"/>
      <c r="E83" s="221"/>
      <c r="F83" s="221"/>
      <c r="G83" s="222"/>
    </row>
    <row r="84" spans="1:11" ht="19.5" customHeight="1" x14ac:dyDescent="0.25">
      <c r="B84" s="173" t="s">
        <v>274</v>
      </c>
      <c r="C84" s="73" t="s">
        <v>273</v>
      </c>
      <c r="D84" s="34" t="s">
        <v>279</v>
      </c>
      <c r="E84" s="38"/>
      <c r="F84" s="49">
        <v>5</v>
      </c>
      <c r="G84" s="74">
        <f>E84*F84</f>
        <v>0</v>
      </c>
    </row>
    <row r="85" spans="1:11" ht="19.5" customHeight="1" x14ac:dyDescent="0.25">
      <c r="B85" s="175"/>
      <c r="C85" s="73" t="s">
        <v>273</v>
      </c>
      <c r="D85" s="34" t="s">
        <v>280</v>
      </c>
      <c r="E85" s="38"/>
      <c r="F85" s="49">
        <v>5</v>
      </c>
      <c r="G85" s="74">
        <f>E85*F85</f>
        <v>0</v>
      </c>
    </row>
    <row r="86" spans="1:11" ht="21" customHeight="1" thickBot="1" x14ac:dyDescent="0.3">
      <c r="B86" s="212" t="s">
        <v>294</v>
      </c>
      <c r="C86" s="213"/>
      <c r="D86" s="214"/>
      <c r="E86" s="214"/>
      <c r="F86" s="214"/>
      <c r="G86" s="85">
        <f>SUM(G84:G85)</f>
        <v>0</v>
      </c>
    </row>
    <row r="87" spans="1:11" ht="29.25" customHeight="1" thickBot="1" x14ac:dyDescent="0.3">
      <c r="B87" s="181" t="s">
        <v>196</v>
      </c>
      <c r="C87" s="182"/>
      <c r="D87" s="182"/>
      <c r="E87" s="182"/>
      <c r="F87" s="183"/>
      <c r="G87" s="82">
        <f>G75+G82+G86</f>
        <v>0</v>
      </c>
      <c r="K87" s="14" t="s">
        <v>228</v>
      </c>
    </row>
    <row r="88" spans="1:11" x14ac:dyDescent="0.25">
      <c r="B88" s="94"/>
      <c r="E88" s="14"/>
      <c r="F88" s="14"/>
      <c r="G88" s="95"/>
    </row>
    <row r="89" spans="1:11" ht="26.45" customHeight="1" x14ac:dyDescent="0.25">
      <c r="B89" s="223" t="s">
        <v>208</v>
      </c>
      <c r="C89" s="224"/>
      <c r="D89" s="224"/>
      <c r="E89" s="224"/>
      <c r="F89" s="224"/>
      <c r="G89" s="225"/>
    </row>
    <row r="90" spans="1:11" ht="25.5" customHeight="1" x14ac:dyDescent="0.25">
      <c r="B90" s="200" t="s">
        <v>309</v>
      </c>
      <c r="C90" s="201"/>
      <c r="D90" s="201"/>
      <c r="E90" s="201"/>
      <c r="F90" s="201"/>
      <c r="G90" s="202"/>
    </row>
    <row r="91" spans="1:11" ht="25.5" x14ac:dyDescent="0.25">
      <c r="B91" s="194" t="s">
        <v>282</v>
      </c>
      <c r="C91" s="33" t="s">
        <v>53</v>
      </c>
      <c r="D91" s="79" t="s">
        <v>231</v>
      </c>
      <c r="E91" s="38"/>
      <c r="F91" s="49">
        <v>500</v>
      </c>
      <c r="G91" s="74">
        <f>E91*F91</f>
        <v>0</v>
      </c>
    </row>
    <row r="92" spans="1:11" ht="38.25" x14ac:dyDescent="0.25">
      <c r="A92" s="14" t="s">
        <v>228</v>
      </c>
      <c r="B92" s="195"/>
      <c r="C92" s="33" t="s">
        <v>54</v>
      </c>
      <c r="D92" s="51" t="s">
        <v>230</v>
      </c>
      <c r="E92" s="38"/>
      <c r="F92" s="49">
        <v>500</v>
      </c>
      <c r="G92" s="74">
        <f t="shared" ref="G92:G95" si="9">E92*F92</f>
        <v>0</v>
      </c>
    </row>
    <row r="93" spans="1:11" ht="25.5" x14ac:dyDescent="0.25">
      <c r="B93" s="195"/>
      <c r="C93" s="33" t="s">
        <v>55</v>
      </c>
      <c r="D93" s="79" t="s">
        <v>229</v>
      </c>
      <c r="E93" s="38"/>
      <c r="F93" s="49">
        <v>1430</v>
      </c>
      <c r="G93" s="74">
        <f t="shared" si="9"/>
        <v>0</v>
      </c>
    </row>
    <row r="94" spans="1:11" ht="38.25" x14ac:dyDescent="0.25">
      <c r="A94" s="14" t="s">
        <v>228</v>
      </c>
      <c r="B94" s="195"/>
      <c r="C94" s="33" t="s">
        <v>56</v>
      </c>
      <c r="D94" s="51" t="s">
        <v>232</v>
      </c>
      <c r="E94" s="38"/>
      <c r="F94" s="49">
        <v>1430</v>
      </c>
      <c r="G94" s="74">
        <f t="shared" si="9"/>
        <v>0</v>
      </c>
    </row>
    <row r="95" spans="1:11" ht="23.25" customHeight="1" x14ac:dyDescent="0.25">
      <c r="B95" s="195"/>
      <c r="C95" s="33" t="s">
        <v>57</v>
      </c>
      <c r="D95" s="51" t="s">
        <v>227</v>
      </c>
      <c r="E95" s="38"/>
      <c r="F95" s="49">
        <v>300</v>
      </c>
      <c r="G95" s="74">
        <f t="shared" si="9"/>
        <v>0</v>
      </c>
    </row>
    <row r="96" spans="1:11" ht="25.5" x14ac:dyDescent="0.25">
      <c r="B96" s="195"/>
      <c r="C96" s="33" t="s">
        <v>58</v>
      </c>
      <c r="D96" s="51" t="s">
        <v>142</v>
      </c>
      <c r="E96" s="38"/>
      <c r="F96" s="49">
        <v>150</v>
      </c>
      <c r="G96" s="74">
        <f>E96*F96</f>
        <v>0</v>
      </c>
    </row>
    <row r="97" spans="2:7" ht="38.25" x14ac:dyDescent="0.25">
      <c r="B97" s="196"/>
      <c r="C97" s="33" t="s">
        <v>283</v>
      </c>
      <c r="D97" s="51" t="s">
        <v>143</v>
      </c>
      <c r="E97" s="38"/>
      <c r="F97" s="49">
        <v>50</v>
      </c>
      <c r="G97" s="74">
        <f t="shared" ref="G97" si="10">E97*F97</f>
        <v>0</v>
      </c>
    </row>
    <row r="98" spans="2:7" ht="21" customHeight="1" x14ac:dyDescent="0.25">
      <c r="B98" s="179" t="s">
        <v>310</v>
      </c>
      <c r="C98" s="180"/>
      <c r="D98" s="180"/>
      <c r="E98" s="180"/>
      <c r="F98" s="180"/>
      <c r="G98" s="96">
        <f>SUM(G91:G97)</f>
        <v>0</v>
      </c>
    </row>
    <row r="99" spans="2:7" ht="27.75" customHeight="1" x14ac:dyDescent="0.25">
      <c r="B99" s="200" t="s">
        <v>197</v>
      </c>
      <c r="C99" s="201"/>
      <c r="D99" s="201"/>
      <c r="E99" s="201"/>
      <c r="F99" s="201"/>
      <c r="G99" s="202"/>
    </row>
    <row r="100" spans="2:7" ht="30.75" customHeight="1" x14ac:dyDescent="0.25">
      <c r="B100" s="73" t="s">
        <v>284</v>
      </c>
      <c r="C100" s="33" t="s">
        <v>244</v>
      </c>
      <c r="D100" s="34" t="s">
        <v>199</v>
      </c>
      <c r="E100" s="38"/>
      <c r="F100" s="49">
        <v>40</v>
      </c>
      <c r="G100" s="74">
        <f>E100*F100</f>
        <v>0</v>
      </c>
    </row>
    <row r="101" spans="2:7" ht="21" customHeight="1" x14ac:dyDescent="0.25">
      <c r="B101" s="179" t="s">
        <v>243</v>
      </c>
      <c r="C101" s="180"/>
      <c r="D101" s="180"/>
      <c r="E101" s="180"/>
      <c r="F101" s="180"/>
      <c r="G101" s="96">
        <f>SUM(G100:G100)</f>
        <v>0</v>
      </c>
    </row>
    <row r="102" spans="2:7" ht="39.75" customHeight="1" x14ac:dyDescent="0.25">
      <c r="B102" s="203" t="s">
        <v>302</v>
      </c>
      <c r="C102" s="204"/>
      <c r="D102" s="205"/>
      <c r="E102" s="205"/>
      <c r="F102" s="205"/>
      <c r="G102" s="206"/>
    </row>
    <row r="103" spans="2:7" ht="66" customHeight="1" x14ac:dyDescent="0.25">
      <c r="B103" s="207" t="s">
        <v>306</v>
      </c>
      <c r="C103" s="208"/>
      <c r="D103" s="209"/>
      <c r="E103" s="209"/>
      <c r="F103" s="209"/>
      <c r="G103" s="210"/>
    </row>
    <row r="104" spans="2:7" ht="24" customHeight="1" x14ac:dyDescent="0.25">
      <c r="B104" s="173" t="s">
        <v>285</v>
      </c>
      <c r="C104" s="73" t="s">
        <v>245</v>
      </c>
      <c r="D104" s="34" t="s">
        <v>22</v>
      </c>
      <c r="E104" s="38"/>
      <c r="F104" s="49">
        <v>5</v>
      </c>
      <c r="G104" s="74">
        <f>E104*F104</f>
        <v>0</v>
      </c>
    </row>
    <row r="105" spans="2:7" ht="24" customHeight="1" x14ac:dyDescent="0.25">
      <c r="B105" s="175"/>
      <c r="C105" s="73" t="s">
        <v>246</v>
      </c>
      <c r="D105" s="34" t="s">
        <v>23</v>
      </c>
      <c r="E105" s="38"/>
      <c r="F105" s="49">
        <v>1</v>
      </c>
      <c r="G105" s="74">
        <f>E105*F105</f>
        <v>0</v>
      </c>
    </row>
    <row r="106" spans="2:7" ht="35.25" customHeight="1" x14ac:dyDescent="0.25">
      <c r="B106" s="207" t="s">
        <v>307</v>
      </c>
      <c r="C106" s="208"/>
      <c r="D106" s="209"/>
      <c r="E106" s="209"/>
      <c r="F106" s="209"/>
      <c r="G106" s="210"/>
    </row>
    <row r="107" spans="2:7" ht="24" customHeight="1" x14ac:dyDescent="0.25">
      <c r="B107" s="173" t="s">
        <v>285</v>
      </c>
      <c r="C107" s="73" t="s">
        <v>247</v>
      </c>
      <c r="D107" s="34" t="s">
        <v>19</v>
      </c>
      <c r="E107" s="38"/>
      <c r="F107" s="49">
        <v>2</v>
      </c>
      <c r="G107" s="74">
        <f>E107*F107</f>
        <v>0</v>
      </c>
    </row>
    <row r="108" spans="2:7" ht="24" customHeight="1" x14ac:dyDescent="0.25">
      <c r="B108" s="174"/>
      <c r="C108" s="73" t="s">
        <v>248</v>
      </c>
      <c r="D108" s="34" t="s">
        <v>20</v>
      </c>
      <c r="E108" s="38"/>
      <c r="F108" s="49">
        <v>3</v>
      </c>
      <c r="G108" s="74">
        <f t="shared" ref="G108:G109" si="11">E108*F108</f>
        <v>0</v>
      </c>
    </row>
    <row r="109" spans="2:7" ht="24" customHeight="1" x14ac:dyDescent="0.25">
      <c r="B109" s="175"/>
      <c r="C109" s="73" t="s">
        <v>249</v>
      </c>
      <c r="D109" s="34" t="s">
        <v>21</v>
      </c>
      <c r="E109" s="38"/>
      <c r="F109" s="49">
        <v>1</v>
      </c>
      <c r="G109" s="74">
        <f t="shared" si="11"/>
        <v>0</v>
      </c>
    </row>
    <row r="110" spans="2:7" ht="21" customHeight="1" x14ac:dyDescent="0.25">
      <c r="B110" s="179" t="s">
        <v>224</v>
      </c>
      <c r="C110" s="180"/>
      <c r="D110" s="180"/>
      <c r="E110" s="180"/>
      <c r="F110" s="180"/>
      <c r="G110" s="96">
        <f>SUM(G104:G105,G107:G109)</f>
        <v>0</v>
      </c>
    </row>
    <row r="111" spans="2:7" ht="27.75" customHeight="1" x14ac:dyDescent="0.25">
      <c r="B111" s="200" t="s">
        <v>198</v>
      </c>
      <c r="C111" s="201"/>
      <c r="D111" s="201"/>
      <c r="E111" s="201"/>
      <c r="F111" s="201"/>
      <c r="G111" s="202"/>
    </row>
    <row r="112" spans="2:7" ht="24" customHeight="1" x14ac:dyDescent="0.25">
      <c r="B112" s="211" t="s">
        <v>286</v>
      </c>
      <c r="C112" s="80" t="s">
        <v>250</v>
      </c>
      <c r="D112" s="34" t="s">
        <v>202</v>
      </c>
      <c r="E112" s="38"/>
      <c r="F112" s="49">
        <v>5</v>
      </c>
      <c r="G112" s="74">
        <f>E112*F112</f>
        <v>0</v>
      </c>
    </row>
    <row r="113" spans="2:7" ht="24" customHeight="1" x14ac:dyDescent="0.25">
      <c r="B113" s="174"/>
      <c r="C113" s="80" t="s">
        <v>251</v>
      </c>
      <c r="D113" s="34" t="s">
        <v>203</v>
      </c>
      <c r="E113" s="38"/>
      <c r="F113" s="49">
        <v>15</v>
      </c>
      <c r="G113" s="74">
        <f t="shared" ref="G113:G118" si="12">E113*F113</f>
        <v>0</v>
      </c>
    </row>
    <row r="114" spans="2:7" ht="24" customHeight="1" x14ac:dyDescent="0.25">
      <c r="B114" s="174"/>
      <c r="C114" s="80" t="s">
        <v>252</v>
      </c>
      <c r="D114" s="34" t="s">
        <v>201</v>
      </c>
      <c r="E114" s="38"/>
      <c r="F114" s="49">
        <v>50</v>
      </c>
      <c r="G114" s="74">
        <f t="shared" si="12"/>
        <v>0</v>
      </c>
    </row>
    <row r="115" spans="2:7" ht="24" customHeight="1" x14ac:dyDescent="0.25">
      <c r="B115" s="174"/>
      <c r="C115" s="80" t="s">
        <v>253</v>
      </c>
      <c r="D115" s="34" t="s">
        <v>200</v>
      </c>
      <c r="E115" s="38"/>
      <c r="F115" s="49">
        <v>50</v>
      </c>
      <c r="G115" s="74">
        <f t="shared" si="12"/>
        <v>0</v>
      </c>
    </row>
    <row r="116" spans="2:7" ht="24" customHeight="1" x14ac:dyDescent="0.25">
      <c r="B116" s="174"/>
      <c r="C116" s="80" t="s">
        <v>254</v>
      </c>
      <c r="D116" s="34" t="s">
        <v>204</v>
      </c>
      <c r="E116" s="38"/>
      <c r="F116" s="49">
        <v>5</v>
      </c>
      <c r="G116" s="74">
        <f t="shared" si="12"/>
        <v>0</v>
      </c>
    </row>
    <row r="117" spans="2:7" ht="24" customHeight="1" x14ac:dyDescent="0.25">
      <c r="B117" s="174"/>
      <c r="C117" s="80" t="s">
        <v>255</v>
      </c>
      <c r="D117" s="34" t="s">
        <v>205</v>
      </c>
      <c r="E117" s="38"/>
      <c r="F117" s="49">
        <v>50</v>
      </c>
      <c r="G117" s="74">
        <f t="shared" si="12"/>
        <v>0</v>
      </c>
    </row>
    <row r="118" spans="2:7" ht="24" customHeight="1" x14ac:dyDescent="0.25">
      <c r="B118" s="175"/>
      <c r="C118" s="80" t="s">
        <v>256</v>
      </c>
      <c r="D118" s="34" t="s">
        <v>233</v>
      </c>
      <c r="E118" s="38"/>
      <c r="F118" s="49">
        <v>150</v>
      </c>
      <c r="G118" s="74">
        <f t="shared" si="12"/>
        <v>0</v>
      </c>
    </row>
    <row r="119" spans="2:7" ht="21" customHeight="1" x14ac:dyDescent="0.25">
      <c r="B119" s="179" t="s">
        <v>225</v>
      </c>
      <c r="C119" s="180"/>
      <c r="D119" s="180"/>
      <c r="E119" s="180"/>
      <c r="F119" s="180"/>
      <c r="G119" s="96">
        <f>SUM(G112:G118)</f>
        <v>0</v>
      </c>
    </row>
    <row r="120" spans="2:7" ht="27.75" customHeight="1" x14ac:dyDescent="0.25">
      <c r="B120" s="200" t="s">
        <v>209</v>
      </c>
      <c r="C120" s="201"/>
      <c r="D120" s="201"/>
      <c r="E120" s="201"/>
      <c r="F120" s="201"/>
      <c r="G120" s="202"/>
    </row>
    <row r="121" spans="2:7" ht="24" customHeight="1" x14ac:dyDescent="0.25">
      <c r="B121" s="173" t="s">
        <v>287</v>
      </c>
      <c r="C121" s="80" t="s">
        <v>257</v>
      </c>
      <c r="D121" s="34" t="s">
        <v>206</v>
      </c>
      <c r="E121" s="38"/>
      <c r="F121" s="49">
        <v>1</v>
      </c>
      <c r="G121" s="74">
        <f>E121*F121</f>
        <v>0</v>
      </c>
    </row>
    <row r="122" spans="2:7" ht="24" customHeight="1" x14ac:dyDescent="0.25">
      <c r="B122" s="175"/>
      <c r="C122" s="80" t="s">
        <v>258</v>
      </c>
      <c r="D122" s="34" t="s">
        <v>210</v>
      </c>
      <c r="E122" s="38"/>
      <c r="F122" s="49">
        <v>125</v>
      </c>
      <c r="G122" s="74">
        <f>E122*F122</f>
        <v>0</v>
      </c>
    </row>
    <row r="123" spans="2:7" ht="21" customHeight="1" x14ac:dyDescent="0.25">
      <c r="B123" s="179" t="s">
        <v>226</v>
      </c>
      <c r="C123" s="180"/>
      <c r="D123" s="180"/>
      <c r="E123" s="180"/>
      <c r="F123" s="180"/>
      <c r="G123" s="96">
        <f>SUM(G121:G122)</f>
        <v>0</v>
      </c>
    </row>
    <row r="124" spans="2:7" ht="27.75" customHeight="1" x14ac:dyDescent="0.25">
      <c r="B124" s="200" t="s">
        <v>103</v>
      </c>
      <c r="C124" s="201"/>
      <c r="D124" s="201"/>
      <c r="E124" s="201"/>
      <c r="F124" s="201"/>
      <c r="G124" s="202"/>
    </row>
    <row r="125" spans="2:7" ht="24" customHeight="1" x14ac:dyDescent="0.25">
      <c r="B125" s="173" t="s">
        <v>288</v>
      </c>
      <c r="C125" s="33" t="s">
        <v>259</v>
      </c>
      <c r="D125" s="34" t="s">
        <v>101</v>
      </c>
      <c r="E125" s="38"/>
      <c r="F125" s="49">
        <v>1</v>
      </c>
      <c r="G125" s="74">
        <f>E125*F125</f>
        <v>0</v>
      </c>
    </row>
    <row r="126" spans="2:7" ht="24" customHeight="1" x14ac:dyDescent="0.25">
      <c r="B126" s="175"/>
      <c r="C126" s="33" t="s">
        <v>260</v>
      </c>
      <c r="D126" s="34" t="s">
        <v>102</v>
      </c>
      <c r="E126" s="38"/>
      <c r="F126" s="49">
        <v>1</v>
      </c>
      <c r="G126" s="74">
        <f t="shared" ref="G126" si="13">E126*F126</f>
        <v>0</v>
      </c>
    </row>
    <row r="127" spans="2:7" ht="21" customHeight="1" x14ac:dyDescent="0.25">
      <c r="B127" s="179" t="s">
        <v>119</v>
      </c>
      <c r="C127" s="180"/>
      <c r="D127" s="180"/>
      <c r="E127" s="180"/>
      <c r="F127" s="180"/>
      <c r="G127" s="96">
        <f>SUM(G125:G126)</f>
        <v>0</v>
      </c>
    </row>
    <row r="128" spans="2:7" ht="27.75" customHeight="1" x14ac:dyDescent="0.25">
      <c r="B128" s="200" t="s">
        <v>98</v>
      </c>
      <c r="C128" s="201"/>
      <c r="D128" s="201"/>
      <c r="E128" s="201"/>
      <c r="F128" s="201"/>
      <c r="G128" s="202"/>
    </row>
    <row r="129" spans="2:7" ht="24" customHeight="1" x14ac:dyDescent="0.25">
      <c r="B129" s="173" t="s">
        <v>289</v>
      </c>
      <c r="C129" s="33" t="s">
        <v>99</v>
      </c>
      <c r="D129" s="34" t="s">
        <v>211</v>
      </c>
      <c r="E129" s="38"/>
      <c r="F129" s="49">
        <v>1</v>
      </c>
      <c r="G129" s="74">
        <f>E129*F129</f>
        <v>0</v>
      </c>
    </row>
    <row r="130" spans="2:7" ht="24" customHeight="1" x14ac:dyDescent="0.25">
      <c r="B130" s="175"/>
      <c r="C130" s="33" t="s">
        <v>100</v>
      </c>
      <c r="D130" s="34" t="s">
        <v>212</v>
      </c>
      <c r="E130" s="38"/>
      <c r="F130" s="49">
        <v>1</v>
      </c>
      <c r="G130" s="74">
        <f>E130*F130</f>
        <v>0</v>
      </c>
    </row>
    <row r="131" spans="2:7" ht="22.5" customHeight="1" x14ac:dyDescent="0.25">
      <c r="B131" s="179" t="s">
        <v>118</v>
      </c>
      <c r="C131" s="180"/>
      <c r="D131" s="180"/>
      <c r="E131" s="180"/>
      <c r="F131" s="180"/>
      <c r="G131" s="96">
        <f>SUM(G129:G130)</f>
        <v>0</v>
      </c>
    </row>
    <row r="132" spans="2:7" ht="29.25" customHeight="1" x14ac:dyDescent="0.25">
      <c r="B132" s="200" t="s">
        <v>93</v>
      </c>
      <c r="C132" s="201"/>
      <c r="D132" s="201"/>
      <c r="E132" s="201"/>
      <c r="F132" s="201"/>
      <c r="G132" s="202"/>
    </row>
    <row r="133" spans="2:7" ht="24" customHeight="1" x14ac:dyDescent="0.25">
      <c r="B133" s="173" t="s">
        <v>290</v>
      </c>
      <c r="C133" s="33" t="s">
        <v>94</v>
      </c>
      <c r="D133" s="34" t="s">
        <v>6</v>
      </c>
      <c r="E133" s="38"/>
      <c r="F133" s="49">
        <v>1</v>
      </c>
      <c r="G133" s="74">
        <f>E133*F133</f>
        <v>0</v>
      </c>
    </row>
    <row r="134" spans="2:7" ht="24" customHeight="1" x14ac:dyDescent="0.25">
      <c r="B134" s="175"/>
      <c r="C134" s="33" t="s">
        <v>95</v>
      </c>
      <c r="D134" s="34" t="s">
        <v>7</v>
      </c>
      <c r="E134" s="38"/>
      <c r="F134" s="49">
        <v>1</v>
      </c>
      <c r="G134" s="74">
        <f>E134*F134</f>
        <v>0</v>
      </c>
    </row>
    <row r="135" spans="2:7" ht="22.5" customHeight="1" x14ac:dyDescent="0.25">
      <c r="B135" s="179" t="s">
        <v>117</v>
      </c>
      <c r="C135" s="180"/>
      <c r="D135" s="180"/>
      <c r="E135" s="180"/>
      <c r="F135" s="180"/>
      <c r="G135" s="96">
        <f>SUM(G133:G134)</f>
        <v>0</v>
      </c>
    </row>
    <row r="136" spans="2:7" ht="29.25" customHeight="1" x14ac:dyDescent="0.25">
      <c r="B136" s="200" t="s">
        <v>213</v>
      </c>
      <c r="C136" s="201"/>
      <c r="D136" s="201"/>
      <c r="E136" s="201"/>
      <c r="F136" s="201"/>
      <c r="G136" s="202"/>
    </row>
    <row r="137" spans="2:7" ht="28.5" customHeight="1" x14ac:dyDescent="0.25">
      <c r="B137" s="173" t="s">
        <v>291</v>
      </c>
      <c r="C137" s="33" t="s">
        <v>261</v>
      </c>
      <c r="D137" s="34" t="s">
        <v>214</v>
      </c>
      <c r="E137" s="38"/>
      <c r="F137" s="49">
        <v>2</v>
      </c>
      <c r="G137" s="74">
        <f>E137*F137</f>
        <v>0</v>
      </c>
    </row>
    <row r="138" spans="2:7" ht="39" customHeight="1" x14ac:dyDescent="0.25">
      <c r="B138" s="175"/>
      <c r="C138" s="33" t="s">
        <v>262</v>
      </c>
      <c r="D138" s="34" t="s">
        <v>215</v>
      </c>
      <c r="E138" s="38"/>
      <c r="F138" s="49">
        <v>2</v>
      </c>
      <c r="G138" s="74">
        <f>E138*F138</f>
        <v>0</v>
      </c>
    </row>
    <row r="139" spans="2:7" ht="22.5" customHeight="1" x14ac:dyDescent="0.25">
      <c r="B139" s="179" t="s">
        <v>311</v>
      </c>
      <c r="C139" s="180"/>
      <c r="D139" s="180"/>
      <c r="E139" s="180"/>
      <c r="F139" s="180"/>
      <c r="G139" s="96">
        <f>SUM(G137:G138)</f>
        <v>0</v>
      </c>
    </row>
    <row r="140" spans="2:7" ht="29.25" customHeight="1" thickBot="1" x14ac:dyDescent="0.3">
      <c r="B140" s="181" t="s">
        <v>207</v>
      </c>
      <c r="C140" s="182"/>
      <c r="D140" s="182"/>
      <c r="E140" s="182"/>
      <c r="F140" s="183"/>
      <c r="G140" s="82">
        <f>G98+G101+G110+G119+G123+G127+G131+G135+G139</f>
        <v>0</v>
      </c>
    </row>
    <row r="141" spans="2:7" ht="15.75" thickBot="1" x14ac:dyDescent="0.3">
      <c r="B141" s="94"/>
      <c r="E141" s="14"/>
      <c r="F141" s="14"/>
      <c r="G141" s="95"/>
    </row>
    <row r="142" spans="2:7" ht="34.5" customHeight="1" thickBot="1" x14ac:dyDescent="0.3">
      <c r="B142" s="184" t="s">
        <v>317</v>
      </c>
      <c r="C142" s="185"/>
      <c r="D142" s="185"/>
      <c r="E142" s="185"/>
      <c r="F142" s="186"/>
      <c r="G142" s="75">
        <f>G53+G65+G87+G140</f>
        <v>0</v>
      </c>
    </row>
    <row r="143" spans="2:7" ht="34.5" customHeight="1" thickBot="1" x14ac:dyDescent="0.3">
      <c r="B143" s="176" t="s">
        <v>320</v>
      </c>
      <c r="C143" s="177"/>
      <c r="D143" s="177"/>
      <c r="E143" s="177"/>
      <c r="F143" s="178"/>
      <c r="G143" s="104">
        <f>G142*3</f>
        <v>0</v>
      </c>
    </row>
    <row r="144" spans="2:7" ht="34.5" customHeight="1" thickBot="1" x14ac:dyDescent="0.3">
      <c r="B144" s="176" t="s">
        <v>321</v>
      </c>
      <c r="C144" s="177"/>
      <c r="D144" s="177"/>
      <c r="E144" s="177"/>
      <c r="F144" s="178"/>
      <c r="G144" s="75">
        <f>G142</f>
        <v>0</v>
      </c>
    </row>
    <row r="145" spans="2:7" ht="34.5" customHeight="1" thickBot="1" x14ac:dyDescent="0.3">
      <c r="B145" s="176" t="s">
        <v>321</v>
      </c>
      <c r="C145" s="177"/>
      <c r="D145" s="177"/>
      <c r="E145" s="177"/>
      <c r="F145" s="178"/>
      <c r="G145" s="105">
        <f>G142</f>
        <v>0</v>
      </c>
    </row>
    <row r="146" spans="2:7" x14ac:dyDescent="0.25">
      <c r="B146" s="97"/>
      <c r="C146" s="97"/>
      <c r="D146" s="97"/>
      <c r="E146" s="98"/>
      <c r="F146" s="98"/>
    </row>
    <row r="147" spans="2:7" ht="18.75" x14ac:dyDescent="0.25">
      <c r="B147" s="187" t="s">
        <v>121</v>
      </c>
      <c r="C147" s="187"/>
      <c r="D147" s="187"/>
      <c r="E147" s="187"/>
      <c r="F147" s="98"/>
    </row>
    <row r="148" spans="2:7" ht="15.75" thickBot="1" x14ac:dyDescent="0.3">
      <c r="B148" s="97"/>
      <c r="C148" s="97"/>
      <c r="D148" s="97"/>
      <c r="E148" s="98"/>
      <c r="F148" s="98"/>
    </row>
    <row r="149" spans="2:7" ht="31.5" customHeight="1" thickBot="1" x14ac:dyDescent="0.3">
      <c r="B149" s="188" t="s">
        <v>105</v>
      </c>
      <c r="C149" s="189"/>
      <c r="D149" s="189"/>
      <c r="E149" s="189"/>
      <c r="F149" s="189"/>
      <c r="G149" s="190"/>
    </row>
    <row r="150" spans="2:7" ht="54.75" customHeight="1" x14ac:dyDescent="0.25">
      <c r="B150" s="99" t="s">
        <v>130</v>
      </c>
      <c r="C150" s="100" t="s">
        <v>38</v>
      </c>
      <c r="D150" s="100" t="s">
        <v>29</v>
      </c>
      <c r="E150" s="101" t="s">
        <v>295</v>
      </c>
      <c r="F150" s="101" t="s">
        <v>297</v>
      </c>
      <c r="G150" s="102" t="s">
        <v>296</v>
      </c>
    </row>
    <row r="151" spans="2:7" ht="36.6" customHeight="1" x14ac:dyDescent="0.25">
      <c r="B151" s="191" t="s">
        <v>308</v>
      </c>
      <c r="C151" s="192"/>
      <c r="D151" s="192"/>
      <c r="E151" s="192"/>
      <c r="F151" s="192"/>
      <c r="G151" s="193"/>
    </row>
    <row r="152" spans="2:7" ht="19.5" customHeight="1" x14ac:dyDescent="0.25">
      <c r="B152" s="194">
        <v>7</v>
      </c>
      <c r="C152" s="33" t="s">
        <v>70</v>
      </c>
      <c r="D152" s="34" t="s">
        <v>15</v>
      </c>
      <c r="E152" s="36"/>
      <c r="F152" s="49">
        <v>20</v>
      </c>
      <c r="G152" s="74">
        <f>E152*F152</f>
        <v>0</v>
      </c>
    </row>
    <row r="153" spans="2:7" ht="19.5" customHeight="1" x14ac:dyDescent="0.25">
      <c r="B153" s="195"/>
      <c r="C153" s="33" t="s">
        <v>71</v>
      </c>
      <c r="D153" s="34" t="s">
        <v>16</v>
      </c>
      <c r="E153" s="36"/>
      <c r="F153" s="49">
        <v>10</v>
      </c>
      <c r="G153" s="74">
        <f t="shared" ref="G153:G161" si="14">E153*F153</f>
        <v>0</v>
      </c>
    </row>
    <row r="154" spans="2:7" ht="19.5" customHeight="1" x14ac:dyDescent="0.25">
      <c r="B154" s="195"/>
      <c r="C154" s="33" t="s">
        <v>72</v>
      </c>
      <c r="D154" s="34" t="s">
        <v>17</v>
      </c>
      <c r="E154" s="36"/>
      <c r="F154" s="49">
        <v>10</v>
      </c>
      <c r="G154" s="74">
        <f t="shared" si="14"/>
        <v>0</v>
      </c>
    </row>
    <row r="155" spans="2:7" ht="19.5" customHeight="1" x14ac:dyDescent="0.25">
      <c r="B155" s="195"/>
      <c r="C155" s="33" t="s">
        <v>73</v>
      </c>
      <c r="D155" s="34" t="s">
        <v>18</v>
      </c>
      <c r="E155" s="36"/>
      <c r="F155" s="49">
        <v>5</v>
      </c>
      <c r="G155" s="74">
        <f t="shared" si="14"/>
        <v>0</v>
      </c>
    </row>
    <row r="156" spans="2:7" ht="19.5" customHeight="1" x14ac:dyDescent="0.25">
      <c r="B156" s="195"/>
      <c r="C156" s="33" t="s">
        <v>74</v>
      </c>
      <c r="D156" s="34" t="s">
        <v>10</v>
      </c>
      <c r="E156" s="36"/>
      <c r="F156" s="49">
        <v>10</v>
      </c>
      <c r="G156" s="74">
        <f t="shared" si="14"/>
        <v>0</v>
      </c>
    </row>
    <row r="157" spans="2:7" ht="19.5" customHeight="1" x14ac:dyDescent="0.25">
      <c r="B157" s="196"/>
      <c r="C157" s="33" t="s">
        <v>75</v>
      </c>
      <c r="D157" s="34" t="s">
        <v>11</v>
      </c>
      <c r="E157" s="36"/>
      <c r="F157" s="49">
        <v>5</v>
      </c>
      <c r="G157" s="74">
        <f t="shared" si="14"/>
        <v>0</v>
      </c>
    </row>
    <row r="158" spans="2:7" ht="34.5" customHeight="1" x14ac:dyDescent="0.25">
      <c r="B158" s="197" t="s">
        <v>318</v>
      </c>
      <c r="C158" s="198"/>
      <c r="D158" s="198"/>
      <c r="E158" s="198"/>
      <c r="F158" s="198"/>
      <c r="G158" s="199"/>
    </row>
    <row r="159" spans="2:7" ht="19.5" customHeight="1" x14ac:dyDescent="0.25">
      <c r="B159" s="194">
        <v>7</v>
      </c>
      <c r="C159" s="33" t="s">
        <v>134</v>
      </c>
      <c r="D159" s="34" t="s">
        <v>15</v>
      </c>
      <c r="E159" s="36"/>
      <c r="F159" s="49">
        <v>10</v>
      </c>
      <c r="G159" s="74">
        <f t="shared" si="14"/>
        <v>0</v>
      </c>
    </row>
    <row r="160" spans="2:7" ht="19.5" customHeight="1" x14ac:dyDescent="0.25">
      <c r="B160" s="195"/>
      <c r="C160" s="33" t="s">
        <v>135</v>
      </c>
      <c r="D160" s="34" t="s">
        <v>17</v>
      </c>
      <c r="E160" s="36"/>
      <c r="F160" s="49">
        <v>5</v>
      </c>
      <c r="G160" s="74">
        <f t="shared" si="14"/>
        <v>0</v>
      </c>
    </row>
    <row r="161" spans="2:7" ht="19.5" customHeight="1" x14ac:dyDescent="0.25">
      <c r="B161" s="196"/>
      <c r="C161" s="33" t="s">
        <v>136</v>
      </c>
      <c r="D161" s="34" t="s">
        <v>10</v>
      </c>
      <c r="E161" s="36"/>
      <c r="F161" s="49">
        <v>5</v>
      </c>
      <c r="G161" s="74">
        <f t="shared" si="14"/>
        <v>0</v>
      </c>
    </row>
    <row r="162" spans="2:7" ht="15.75" thickBot="1" x14ac:dyDescent="0.3">
      <c r="B162" s="103" t="s">
        <v>146</v>
      </c>
      <c r="C162" s="65"/>
      <c r="D162" s="65"/>
      <c r="G162" s="95"/>
    </row>
    <row r="163" spans="2:7" ht="27" thickBot="1" x14ac:dyDescent="0.3">
      <c r="B163" s="176" t="s">
        <v>319</v>
      </c>
      <c r="C163" s="177"/>
      <c r="D163" s="177"/>
      <c r="E163" s="177"/>
      <c r="F163" s="178"/>
      <c r="G163" s="75">
        <f>SUM(G152:G157,G159:G161)</f>
        <v>0</v>
      </c>
    </row>
  </sheetData>
  <mergeCells count="83">
    <mergeCell ref="B13:B15"/>
    <mergeCell ref="B1:G1"/>
    <mergeCell ref="B6:G6"/>
    <mergeCell ref="B9:G9"/>
    <mergeCell ref="B11:G11"/>
    <mergeCell ref="B12:G12"/>
    <mergeCell ref="B36:G36"/>
    <mergeCell ref="B16:F16"/>
    <mergeCell ref="B17:G17"/>
    <mergeCell ref="B18:G18"/>
    <mergeCell ref="B19:B22"/>
    <mergeCell ref="B23:G23"/>
    <mergeCell ref="B25:G25"/>
    <mergeCell ref="B26:B30"/>
    <mergeCell ref="B31:F31"/>
    <mergeCell ref="B32:G32"/>
    <mergeCell ref="B33:B34"/>
    <mergeCell ref="B35:F35"/>
    <mergeCell ref="B69:B74"/>
    <mergeCell ref="B38:G38"/>
    <mergeCell ref="B39:B44"/>
    <mergeCell ref="B45:G45"/>
    <mergeCell ref="B46:B51"/>
    <mergeCell ref="B52:F52"/>
    <mergeCell ref="B53:F53"/>
    <mergeCell ref="B55:G55"/>
    <mergeCell ref="B65:F65"/>
    <mergeCell ref="B67:G67"/>
    <mergeCell ref="B68:G68"/>
    <mergeCell ref="B56:G56"/>
    <mergeCell ref="B59:G59"/>
    <mergeCell ref="B57:B58"/>
    <mergeCell ref="B98:F98"/>
    <mergeCell ref="B75:F75"/>
    <mergeCell ref="B76:G76"/>
    <mergeCell ref="B77:B81"/>
    <mergeCell ref="B82:F82"/>
    <mergeCell ref="B83:G83"/>
    <mergeCell ref="B84:B85"/>
    <mergeCell ref="B86:F86"/>
    <mergeCell ref="B87:F87"/>
    <mergeCell ref="B89:G89"/>
    <mergeCell ref="B90:G90"/>
    <mergeCell ref="B91:B97"/>
    <mergeCell ref="B135:F135"/>
    <mergeCell ref="B120:G120"/>
    <mergeCell ref="B99:G99"/>
    <mergeCell ref="B101:F101"/>
    <mergeCell ref="B102:G102"/>
    <mergeCell ref="B103:G103"/>
    <mergeCell ref="B104:B105"/>
    <mergeCell ref="B106:G106"/>
    <mergeCell ref="B107:B109"/>
    <mergeCell ref="B110:F110"/>
    <mergeCell ref="B111:G111"/>
    <mergeCell ref="B112:B118"/>
    <mergeCell ref="B119:F119"/>
    <mergeCell ref="B128:G128"/>
    <mergeCell ref="B129:B130"/>
    <mergeCell ref="B131:F131"/>
    <mergeCell ref="B132:G132"/>
    <mergeCell ref="B133:B134"/>
    <mergeCell ref="B121:B122"/>
    <mergeCell ref="B123:F123"/>
    <mergeCell ref="B124:G124"/>
    <mergeCell ref="B125:B126"/>
    <mergeCell ref="B127:F127"/>
    <mergeCell ref="B60:B63"/>
    <mergeCell ref="B163:F163"/>
    <mergeCell ref="B137:B138"/>
    <mergeCell ref="B139:F139"/>
    <mergeCell ref="B140:F140"/>
    <mergeCell ref="B142:F142"/>
    <mergeCell ref="B143:F143"/>
    <mergeCell ref="B147:E147"/>
    <mergeCell ref="B144:F144"/>
    <mergeCell ref="B145:F145"/>
    <mergeCell ref="B149:G149"/>
    <mergeCell ref="B151:G151"/>
    <mergeCell ref="B152:B157"/>
    <mergeCell ref="B158:G158"/>
    <mergeCell ref="B159:B161"/>
    <mergeCell ref="B136:G136"/>
  </mergeCells>
  <phoneticPr fontId="45" type="noConversion"/>
  <printOptions horizontalCentered="1"/>
  <pageMargins left="0.25" right="0.25" top="0.75" bottom="0.75" header="0.3" footer="0.3"/>
  <pageSetup paperSize="9" scale="41" fitToHeight="0"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PAGE DE GARDE</vt:lpstr>
      <vt:lpstr>Montant global du marché</vt:lpstr>
      <vt:lpstr>Prestations forfaitaires</vt:lpstr>
      <vt:lpstr>B.P.U prestation complément</vt:lpstr>
      <vt:lpstr>'B.P.U prestation complément'!Impression_des_titres</vt:lpstr>
      <vt:lpstr>'Prestations forfaitaires'!Impression_des_titres</vt:lpstr>
      <vt:lpstr>'B.P.U prestation complément'!Zone_d_impression</vt:lpstr>
      <vt:lpstr>'PAGE DE GARDE'!Zone_d_impression</vt:lpstr>
      <vt:lpstr>'Prestations forfaitaires'!Zone_d_impression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dc:creator>
  <cp:lastModifiedBy>PROCOT Julie DIF/DSTG/SG/BACO</cp:lastModifiedBy>
  <cp:lastPrinted>2025-12-10T14:57:07Z</cp:lastPrinted>
  <dcterms:created xsi:type="dcterms:W3CDTF">2020-04-20T08:52:08Z</dcterms:created>
  <dcterms:modified xsi:type="dcterms:W3CDTF">2025-12-16T10:41:58Z</dcterms:modified>
</cp:coreProperties>
</file>